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manoel.alencar\Documents\Reforma da Nova Sede da 7ª SR\Licitação 2ª Etapa Refroma Nova Sede 7ª SR - Mar17\Anexo II - Planilhas\"/>
    </mc:Choice>
  </mc:AlternateContent>
  <bookViews>
    <workbookView xWindow="0" yWindow="0" windowWidth="8925" windowHeight="5925" tabRatio="896"/>
  </bookViews>
  <sheets>
    <sheet name="RESUMO" sheetId="16" r:id="rId1"/>
    <sheet name="CRONOGR" sheetId="17" r:id="rId2"/>
    <sheet name="WCs" sheetId="18" r:id="rId3"/>
    <sheet name="Inst. Cx D'águas" sheetId="25" r:id="rId4"/>
    <sheet name="TOMADAS" sheetId="12" r:id="rId5"/>
    <sheet name="COMP TOM E ATERR" sheetId="13" r:id="rId6"/>
    <sheet name="ELEVADOR" sheetId="14" r:id="rId7"/>
    <sheet name="INCÊNDIO" sheetId="2" r:id="rId8"/>
    <sheet name="SPDA" sheetId="1" r:id="rId9"/>
    <sheet name="HIDRANTE" sheetId="10" r:id="rId10"/>
    <sheet name="ACESSIBIL" sheetId="20" r:id="rId11"/>
    <sheet name="B.D.I" sheetId="24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_fil2">[1]INSUMOS!$E$111</definedName>
    <definedName name="__fio12">[1]INSUMOS!$E$155</definedName>
    <definedName name="__fpd12">[1]INSUMOS!$E$154</definedName>
    <definedName name="__pne2">[1]INSUMOS!$E$113</definedName>
    <definedName name="__ptm6">[1]INSUMOS!$E$133</definedName>
    <definedName name="__tbe40">[1]INSUMOS!$E$127</definedName>
    <definedName name="_xlnm._FilterDatabase" localSheetId="2" hidden="1">WCs!$A$14:$H$49</definedName>
    <definedName name="afi">[1]INSUMOS!$E$22</definedName>
    <definedName name="_xlnm.Print_Area" localSheetId="10">ACESSIBIL!$A$1:$G$92</definedName>
    <definedName name="_xlnm.Print_Area" localSheetId="11">B.D.I!$A$1:$D$39</definedName>
    <definedName name="_xlnm.Print_Area" localSheetId="5">'COMP TOM E ATERR'!$A$1:$J$51</definedName>
    <definedName name="_xlnm.Print_Area" localSheetId="6">ELEVADOR!$A$1:$G$26</definedName>
    <definedName name="_xlnm.Print_Area" localSheetId="9">HIDRANTE!$A$1:$H$21</definedName>
    <definedName name="_xlnm.Print_Area" localSheetId="7">INCÊNDIO!$A$1:$H$22</definedName>
    <definedName name="_xlnm.Print_Area" localSheetId="0">RESUMO!$A$1:$E$24</definedName>
    <definedName name="_xlnm.Print_Area" localSheetId="8">SPDA!$A$1:$H$26</definedName>
    <definedName name="_xlnm.Print_Area" localSheetId="4">TOMADAS!$A$1:$E$540</definedName>
    <definedName name="_xlnm.Print_Area" localSheetId="2">WCs!$A$1:$H$49</definedName>
    <definedName name="bdi">'[2]Insumos (não imprimir)'!$C$3</definedName>
    <definedName name="bdi_11">"'file:///A:/Dudu-corre%C3%A7%C3%A3o.XLS'#$'Insumos (não imprimir)'.$C$3"</definedName>
    <definedName name="bdi_6">#REF!</definedName>
    <definedName name="bdi_7">"'file:///A:/Dudu-corre%C3%A7%C3%A3o.XLS'#$'Insumos (não imprimir)'.$C$3"</definedName>
    <definedName name="bdi_8">"'file:///A:/Dudu-corre%C3%A7%C3%A3o.XLS'#$'Insumos (não imprimir)'.$C$3"</definedName>
    <definedName name="bdi_9">"'file:///A:/Dudu-corre%C3%A7%C3%A3o.XLS'#$'Insumos (não imprimir)'.$C$3"</definedName>
    <definedName name="CARP_8">#REF!</definedName>
    <definedName name="COD_ATRIUM" localSheetId="6">#REF!</definedName>
    <definedName name="COD_ATRIUM">#REF!</definedName>
    <definedName name="COD_SINAPI" localSheetId="1">#REF!</definedName>
    <definedName name="COD_SINAPI" localSheetId="6">#REF!</definedName>
    <definedName name="COD_SINAPI">#REF!</definedName>
    <definedName name="cxcx" localSheetId="6">#REF!</definedName>
    <definedName name="cxcx">#REF!</definedName>
    <definedName name="cxz" localSheetId="6">#REF!</definedName>
    <definedName name="cxz">#REF!</definedName>
    <definedName name="DIF">[1]RESUMO!$E$5</definedName>
    <definedName name="DXS" localSheetId="6">#REF!</definedName>
    <definedName name="DXS">#REF!</definedName>
    <definedName name="Excel_BuiltIn_Print_Area_1_1" localSheetId="1">#REF!</definedName>
    <definedName name="Excel_BuiltIn_Print_Area_1_1" localSheetId="6">#REF!</definedName>
    <definedName name="Excel_BuiltIn_Print_Area_1_1">#REF!</definedName>
    <definedName name="Excel_BuiltIn_Print_Area_1_1_1" localSheetId="6">#REF!</definedName>
    <definedName name="Excel_BuiltIn_Print_Area_1_1_1">#REF!</definedName>
    <definedName name="Excel_BuiltIn_Print_Area_1_1_1_1" localSheetId="1">#REF!</definedName>
    <definedName name="Excel_BuiltIn_Print_Area_1_1_1_1" localSheetId="6">#REF!</definedName>
    <definedName name="Excel_BuiltIn_Print_Area_1_1_1_1">#REF!</definedName>
    <definedName name="Excel_BuiltIn_Print_Area_1_1_1_1_1" localSheetId="1">#REF!</definedName>
    <definedName name="Excel_BuiltIn_Print_Area_1_1_1_1_1" localSheetId="6">#REF!</definedName>
    <definedName name="Excel_BuiltIn_Print_Area_1_1_1_1_1">#REF!</definedName>
    <definedName name="Excel_BuiltIn_Print_Area_1_1_1_1_1_1" localSheetId="1">#REF!</definedName>
    <definedName name="Excel_BuiltIn_Print_Area_1_1_1_1_1_1" localSheetId="6">#REF!</definedName>
    <definedName name="Excel_BuiltIn_Print_Area_1_1_1_1_1_1">#REF!</definedName>
    <definedName name="Excel_BuiltIn_Print_Area_10_1_1">#REF!</definedName>
    <definedName name="Excel_BuiltIn_Print_Area_15_1">#REF!</definedName>
    <definedName name="Excel_BuiltIn_Print_Area_2">#REF!</definedName>
    <definedName name="Excel_BuiltIn_Print_Area_2_1" localSheetId="1">NA()</definedName>
    <definedName name="Excel_BuiltIn_Print_Area_2_1" localSheetId="6">#REF!</definedName>
    <definedName name="Excel_BuiltIn_Print_Area_2_1">#REF!</definedName>
    <definedName name="Excel_BuiltIn_Print_Area_2_1_1" localSheetId="1">NA()</definedName>
    <definedName name="Excel_BuiltIn_Print_Area_2_1_1" localSheetId="6">#REF!</definedName>
    <definedName name="Excel_BuiltIn_Print_Area_2_1_1">#REF!</definedName>
    <definedName name="Excel_BuiltIn_Print_Area_2_1_1_1" localSheetId="6">#REF!</definedName>
    <definedName name="Excel_BuiltIn_Print_Area_2_1_1_1">#REF!</definedName>
    <definedName name="Excel_BuiltIn_Print_Area_2_1_1_1_1" localSheetId="6">#REF!</definedName>
    <definedName name="Excel_BuiltIn_Print_Area_2_1_1_1_1">#REF!</definedName>
    <definedName name="Excel_BuiltIn_Print_Area_2_1_1_1_1_1" localSheetId="1">#REF!</definedName>
    <definedName name="Excel_BuiltIn_Print_Area_2_1_1_1_1_1" localSheetId="6">#REF!</definedName>
    <definedName name="Excel_BuiltIn_Print_Area_2_1_1_1_1_1">#REF!</definedName>
    <definedName name="Excel_BuiltIn_Print_Area_2_1_1_1_1_1_1" localSheetId="1">#REF!</definedName>
    <definedName name="Excel_BuiltIn_Print_Area_2_1_1_1_1_1_1" localSheetId="6">#REF!</definedName>
    <definedName name="Excel_BuiltIn_Print_Area_2_1_1_1_1_1_1">#REF!</definedName>
    <definedName name="Excel_BuiltIn_Print_Area_2_1_2" localSheetId="1">#REF!</definedName>
    <definedName name="Excel_BuiltIn_Print_Area_2_1_2" localSheetId="6">#REF!</definedName>
    <definedName name="Excel_BuiltIn_Print_Area_2_1_2">#REF!</definedName>
    <definedName name="Excel_BuiltIn_Print_Area_2_1_4" localSheetId="1">#REF!</definedName>
    <definedName name="Excel_BuiltIn_Print_Area_2_1_4" localSheetId="6">#REF!</definedName>
    <definedName name="Excel_BuiltIn_Print_Area_2_1_4">#REF!</definedName>
    <definedName name="Excel_BuiltIn_Print_Area_3">#REF!</definedName>
    <definedName name="Excel_BuiltIn_Print_Area_3_1" localSheetId="6">#REF!</definedName>
    <definedName name="Excel_BuiltIn_Print_Area_3_1">#REF!</definedName>
    <definedName name="Excel_BuiltIn_Print_Area_3_1_1" localSheetId="6">#REF!</definedName>
    <definedName name="Excel_BuiltIn_Print_Area_3_1_1">#REF!</definedName>
    <definedName name="Excel_BuiltIn_Print_Area_3_1_1_1" localSheetId="6">#REF!</definedName>
    <definedName name="Excel_BuiltIn_Print_Area_3_1_1_1">#REF!</definedName>
    <definedName name="Excel_BuiltIn_Print_Area_3_1_1_1_1" localSheetId="6">#REF!</definedName>
    <definedName name="Excel_BuiltIn_Print_Area_3_1_1_1_1">#REF!</definedName>
    <definedName name="Excel_BuiltIn_Print_Area_3_1_1_1_1_1" localSheetId="6">#REF!</definedName>
    <definedName name="Excel_BuiltIn_Print_Area_3_1_1_1_1_1">#REF!</definedName>
    <definedName name="Excel_BuiltIn_Print_Area_3_1_1_1_1_1_1" localSheetId="6">#REF!</definedName>
    <definedName name="Excel_BuiltIn_Print_Area_3_1_1_1_1_1_1">#REF!</definedName>
    <definedName name="Excel_BuiltIn_Print_Area_3_1_1_1_1_1_1_1" localSheetId="6">#REF!</definedName>
    <definedName name="Excel_BuiltIn_Print_Area_3_1_1_1_1_1_1_1">#REF!</definedName>
    <definedName name="Excel_BuiltIn_Print_Area_3_1_1_1_1_1_1_1_1" localSheetId="6">#REF!</definedName>
    <definedName name="Excel_BuiltIn_Print_Area_3_1_1_1_1_1_1_1_1">#REF!</definedName>
    <definedName name="Excel_BuiltIn_Print_Area_3_1_1_1_1_1_1_1_1_1">#REF!</definedName>
    <definedName name="Excel_BuiltIn_Print_Area_3_1_10">#REF!</definedName>
    <definedName name="Excel_BuiltIn_Print_Area_3_1_12">#REF!</definedName>
    <definedName name="Excel_BuiltIn_Print_Area_3_1_9">#REF!</definedName>
    <definedName name="Excel_BuiltIn_Print_Area_4">#REF!</definedName>
    <definedName name="Excel_BuiltIn_Print_Area_4_1" localSheetId="6">#REF!</definedName>
    <definedName name="Excel_BuiltIn_Print_Area_4_1">#REF!</definedName>
    <definedName name="Excel_BuiltIn_Print_Area_4_1_1" localSheetId="6">#REF!</definedName>
    <definedName name="Excel_BuiltIn_Print_Area_4_1_1">#REF!</definedName>
    <definedName name="Excel_BuiltIn_Print_Area_4_1_1_1" localSheetId="1">#REF!</definedName>
    <definedName name="Excel_BuiltIn_Print_Area_4_1_1_1" localSheetId="6">#REF!</definedName>
    <definedName name="Excel_BuiltIn_Print_Area_4_1_1_1">#REF!</definedName>
    <definedName name="Excel_BuiltIn_Print_Area_4_1_1_1_1" localSheetId="1">#REF!</definedName>
    <definedName name="Excel_BuiltIn_Print_Area_4_1_1_1_1" localSheetId="6">#REF!</definedName>
    <definedName name="Excel_BuiltIn_Print_Area_4_1_1_1_1">#REF!</definedName>
    <definedName name="Excel_BuiltIn_Print_Area_4_1_1_1_1_1" localSheetId="6">#REF!</definedName>
    <definedName name="Excel_BuiltIn_Print_Area_4_1_1_1_1_1">#REF!</definedName>
    <definedName name="Excel_BuiltIn_Print_Area_4_1_10">#REF!</definedName>
    <definedName name="Excel_BuiltIn_Print_Area_4_1_12">#REF!</definedName>
    <definedName name="Excel_BuiltIn_Print_Area_4_1_9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"$#REF!.$A$1:$F$27"</definedName>
    <definedName name="Excel_BuiltIn_Print_Area_6_1_1_1_1">#REF!</definedName>
    <definedName name="Excel_BuiltIn_Print_Area_6_1_10">#REF!</definedName>
    <definedName name="Excel_BuiltIn_Print_Area_6_1_12">#REF!</definedName>
    <definedName name="Excel_BuiltIn_Print_Area_6_1_9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0">#REF!</definedName>
    <definedName name="Excel_BuiltIn_Print_Area_7_1_12">#REF!</definedName>
    <definedName name="Excel_BuiltIn_Print_Area_7_1_9">#REF!</definedName>
    <definedName name="Excel_BuiltIn_Print_Area_7_1_9_1">#REF!</definedName>
    <definedName name="Excel_BuiltIn_Print_Area_7_2">#REF!</definedName>
    <definedName name="Excel_BuiltIn_Print_Area_8">#REF!</definedName>
    <definedName name="Excel_BuiltIn_Print_Area_8_1" localSheetId="6">#REF!</definedName>
    <definedName name="Excel_BuiltIn_Print_Area_8_1">#REF!</definedName>
    <definedName name="Excel_BuiltIn_Print_Area_8_1_1">#REF!</definedName>
    <definedName name="Excel_BuiltIn_Print_Area_9_1">#REF!</definedName>
    <definedName name="Excel_BuiltIn_Print_Area_9_1_1">#REF!</definedName>
    <definedName name="Excel_BuiltIn_Print_Titles_10">#REF!</definedName>
    <definedName name="Excel_BuiltIn_Print_Titles_2_1" localSheetId="6">#REF!</definedName>
    <definedName name="Excel_BuiltIn_Print_Titles_2_1">#REF!</definedName>
    <definedName name="Excel_BuiltIn_Print_Titles_2_1_1" localSheetId="6">#REF!</definedName>
    <definedName name="Excel_BuiltIn_Print_Titles_2_1_1">#REF!</definedName>
    <definedName name="Excel_BuiltIn_Print_Titles_2_1_1_1" localSheetId="6">#REF!</definedName>
    <definedName name="Excel_BuiltIn_Print_Titles_2_1_1_1">#REF!</definedName>
    <definedName name="Excel_BuiltIn_Print_Titles_3_1">#REF!</definedName>
    <definedName name="Excel_BuiltIn_Print_Titles_3_1_1">NA()</definedName>
    <definedName name="Excel_BuiltIn_Print_Titles_3_10">#REF!</definedName>
    <definedName name="Excel_BuiltIn_Print_Titles_3_12">#REF!</definedName>
    <definedName name="Excel_BuiltIn_Print_Titles_3_9">#REF!</definedName>
    <definedName name="Excel_BuiltIn_Print_Titles_4">#REF!</definedName>
    <definedName name="Excel_BuiltIn_Print_Titles_4_1" localSheetId="1">#REF!</definedName>
    <definedName name="Excel_BuiltIn_Print_Titles_4_1" localSheetId="6">#REF!</definedName>
    <definedName name="Excel_BuiltIn_Print_Titles_4_1">#REF!</definedName>
    <definedName name="Excel_BuiltIn_Print_Titles_4_1_1">"$#REF!.$A$1:$AMJ$6"</definedName>
    <definedName name="Excel_BuiltIn_Print_Titles_4_1_10">#REF!</definedName>
    <definedName name="Excel_BuiltIn_Print_Titles_4_1_12">#REF!</definedName>
    <definedName name="Excel_BuiltIn_Print_Titles_4_1_9">#REF!</definedName>
    <definedName name="Excel_BuiltIn_Print_Titles_5">#REF!</definedName>
    <definedName name="Excel_BuiltIn_Print_Titles_5_1">#REF!</definedName>
    <definedName name="Excel_BuiltIn_Print_Titles_5_1_1">#REF!</definedName>
    <definedName name="Excel_BuiltIn_Print_Titles_5_1_1_1">#REF!</definedName>
    <definedName name="Excel_BuiltIn_Print_Titles_6">"$#REF!.$A$1:$AMJ$6"</definedName>
    <definedName name="Excel_BuiltIn_Print_Titles_6_1">#REF!</definedName>
    <definedName name="Excel_BuiltIn_Print_Titles_6_2">#REF!</definedName>
    <definedName name="Excel_BuiltIn_Print_Titles_7">#REF!</definedName>
    <definedName name="Excel_BuiltIn_Print_Titles_8">#REF!</definedName>
    <definedName name="Excel_BuiltIn_Print_Titles_9">#REF!</definedName>
    <definedName name="fcd" localSheetId="6">#REF!</definedName>
    <definedName name="fcd">#REF!</definedName>
    <definedName name="ghb" localSheetId="6">#REF!</definedName>
    <definedName name="ghb">#REF!</definedName>
    <definedName name="grx">[1]INSUMOS!$E$109</definedName>
    <definedName name="gvc" localSheetId="6">#REF!</definedName>
    <definedName name="gvc">#REF!</definedName>
    <definedName name="HJN" localSheetId="6">#REF!</definedName>
    <definedName name="HJN">#REF!</definedName>
    <definedName name="Leis_sociais">[3]Leis_sociais!$G$49</definedName>
    <definedName name="lso">'[2]Insumos (não imprimir)'!$C$2</definedName>
    <definedName name="lso_11">"'file:///A:/Dudu-corre%C3%A7%C3%A3o.XLS'#$'Insumos (não imprimir)'.$C$2"</definedName>
    <definedName name="lso_7">"'file:///A:/Dudu-corre%C3%A7%C3%A3o.XLS'#$'Insumos (não imprimir)'.$C$2"</definedName>
    <definedName name="lso_8">"'file:///A:/Dudu-corre%C3%A7%C3%A3o.XLS'#$'Insumos (não imprimir)'.$C$2"</definedName>
    <definedName name="lso_9">"'file:///A:/Dudu-corre%C3%A7%C3%A3o.XLS'#$'Insumos (não imprimir)'.$C$2"</definedName>
    <definedName name="lub">[1]INSUMOS!$E$108</definedName>
    <definedName name="odi">[1]INSUMOS!$E$107</definedName>
    <definedName name="pdm">[1]INSUMOS!$E$43</definedName>
    <definedName name="pedr">[4]FUNDAÇÕES!$E$48</definedName>
    <definedName name="pedr_4">#REF!</definedName>
    <definedName name="serv">[4]LOCAÇÃO!$E$10</definedName>
    <definedName name="serv_8">#REF!</definedName>
    <definedName name="srv">[1]INSUMOS!$E$16</definedName>
    <definedName name="_xlnm.Print_Titles" localSheetId="10">ACESSIBIL!$1:$13</definedName>
    <definedName name="_xlnm.Print_Titles" localSheetId="6">ELEVADOR!$1:$13</definedName>
    <definedName name="_xlnm.Print_Titles" localSheetId="4">TOMADAS!$1:$12</definedName>
    <definedName name="_xlnm.Print_Titles" localSheetId="2">WCs!$1:$15</definedName>
    <definedName name="XCVZ" localSheetId="6">#REF!</definedName>
    <definedName name="XCVZ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0" l="1"/>
  <c r="F89" i="20"/>
  <c r="F90" i="20"/>
  <c r="F88" i="20" l="1"/>
  <c r="H63" i="25"/>
  <c r="H62" i="25"/>
  <c r="H61" i="25"/>
  <c r="H60" i="25"/>
  <c r="H59" i="25"/>
  <c r="H58" i="25"/>
  <c r="H50" i="25"/>
  <c r="H49" i="25"/>
  <c r="H48" i="25"/>
  <c r="H47" i="25"/>
  <c r="H46" i="25"/>
  <c r="H45" i="25"/>
  <c r="H64" i="25" l="1"/>
  <c r="H65" i="25" s="1"/>
  <c r="H66" i="25" s="1"/>
  <c r="H67" i="25" s="1"/>
  <c r="H51" i="25"/>
  <c r="H52" i="25" s="1"/>
  <c r="H53" i="25" s="1"/>
  <c r="H54" i="25" s="1"/>
  <c r="H37" i="25"/>
  <c r="H36" i="25"/>
  <c r="H35" i="25"/>
  <c r="H34" i="25"/>
  <c r="H33" i="25"/>
  <c r="H32" i="25"/>
  <c r="H24" i="25"/>
  <c r="H23" i="25"/>
  <c r="H22" i="25"/>
  <c r="H21" i="25"/>
  <c r="H20" i="25"/>
  <c r="H19" i="25"/>
  <c r="H11" i="25"/>
  <c r="H10" i="25"/>
  <c r="H9" i="25"/>
  <c r="H8" i="25"/>
  <c r="H7" i="25"/>
  <c r="H6" i="25"/>
  <c r="H38" i="25" l="1"/>
  <c r="H39" i="25" s="1"/>
  <c r="H40" i="25" s="1"/>
  <c r="H41" i="25" s="1"/>
  <c r="H25" i="25"/>
  <c r="H26" i="25" s="1"/>
  <c r="H27" i="25" s="1"/>
  <c r="H28" i="25" s="1"/>
  <c r="H12" i="25"/>
  <c r="H13" i="25" l="1"/>
  <c r="H14" i="25" s="1"/>
  <c r="H15" i="25" s="1"/>
  <c r="H70" i="25" s="1"/>
  <c r="H48" i="18" s="1"/>
  <c r="H69" i="25"/>
  <c r="D29" i="24" l="1"/>
  <c r="D20" i="24"/>
  <c r="D14" i="24"/>
  <c r="A4" i="24"/>
  <c r="B3" i="24"/>
  <c r="A2" i="24"/>
  <c r="F85" i="20"/>
  <c r="F66" i="20"/>
  <c r="E21" i="18"/>
  <c r="E25" i="18" s="1"/>
  <c r="F9" i="18"/>
  <c r="F7" i="18"/>
  <c r="D15" i="16"/>
  <c r="F34" i="20" l="1"/>
  <c r="F33" i="20" s="1"/>
  <c r="F42" i="20"/>
  <c r="F50" i="20"/>
  <c r="F57" i="20"/>
  <c r="F69" i="20"/>
  <c r="F71" i="20"/>
  <c r="F73" i="20"/>
  <c r="F39" i="20"/>
  <c r="F70" i="20"/>
  <c r="F78" i="20"/>
  <c r="F79" i="20"/>
  <c r="F18" i="20"/>
  <c r="F30" i="20"/>
  <c r="F37" i="20"/>
  <c r="F45" i="20"/>
  <c r="F64" i="20"/>
  <c r="F65" i="20"/>
  <c r="F27" i="20"/>
  <c r="F26" i="20"/>
  <c r="F53" i="20"/>
  <c r="F84" i="20"/>
  <c r="F48" i="20"/>
  <c r="F47" i="20" s="1"/>
  <c r="F60" i="20"/>
  <c r="F36" i="20"/>
  <c r="F23" i="20"/>
  <c r="F55" i="20"/>
  <c r="F62" i="20"/>
  <c r="F44" i="20"/>
  <c r="F38" i="20"/>
  <c r="F21" i="20"/>
  <c r="F56" i="20"/>
  <c r="F74" i="20"/>
  <c r="F40" i="20"/>
  <c r="F19" i="20"/>
  <c r="F43" i="20"/>
  <c r="F61" i="20"/>
  <c r="F68" i="20"/>
  <c r="F80" i="20"/>
  <c r="F82" i="20"/>
  <c r="F58" i="20"/>
  <c r="G20" i="18"/>
  <c r="H20" i="18" s="1"/>
  <c r="G25" i="18"/>
  <c r="H25" i="18" s="1"/>
  <c r="F51" i="20"/>
  <c r="F63" i="20"/>
  <c r="F83" i="20"/>
  <c r="F86" i="20"/>
  <c r="F77" i="20"/>
  <c r="G45" i="18"/>
  <c r="H45" i="18" s="1"/>
  <c r="G19" i="18"/>
  <c r="H19" i="18" s="1"/>
  <c r="G47" i="18"/>
  <c r="H47" i="18" s="1"/>
  <c r="E26" i="18"/>
  <c r="G31" i="18"/>
  <c r="H31" i="18" s="1"/>
  <c r="G30" i="18"/>
  <c r="H30" i="18" s="1"/>
  <c r="G40" i="18"/>
  <c r="H40" i="18" s="1"/>
  <c r="G23" i="18"/>
  <c r="H23" i="18" s="1"/>
  <c r="H22" i="18" s="1"/>
  <c r="G35" i="18"/>
  <c r="H35" i="18" s="1"/>
  <c r="G21" i="18"/>
  <c r="H21" i="18" s="1"/>
  <c r="G34" i="18"/>
  <c r="H34" i="18" s="1"/>
  <c r="F16" i="20"/>
  <c r="F67" i="20"/>
  <c r="F24" i="20"/>
  <c r="F15" i="20"/>
  <c r="F17" i="20"/>
  <c r="F22" i="20" l="1"/>
  <c r="F14" i="20"/>
  <c r="F35" i="20"/>
  <c r="F75" i="20"/>
  <c r="F72" i="20" s="1"/>
  <c r="F81" i="20"/>
  <c r="F46" i="20"/>
  <c r="F41" i="20" s="1"/>
  <c r="F28" i="20"/>
  <c r="F25" i="20" s="1"/>
  <c r="F87" i="20"/>
  <c r="F54" i="20"/>
  <c r="F59" i="20"/>
  <c r="F52" i="20"/>
  <c r="F49" i="20" s="1"/>
  <c r="G46" i="18"/>
  <c r="H46" i="18" s="1"/>
  <c r="G43" i="18"/>
  <c r="H43" i="18" s="1"/>
  <c r="G38" i="18"/>
  <c r="H38" i="18" s="1"/>
  <c r="G32" i="18"/>
  <c r="H32" i="18" s="1"/>
  <c r="G33" i="18"/>
  <c r="H33" i="18" s="1"/>
  <c r="G26" i="18"/>
  <c r="G17" i="18"/>
  <c r="H17" i="18" s="1"/>
  <c r="G44" i="18"/>
  <c r="H44" i="18" s="1"/>
  <c r="G28" i="18"/>
  <c r="H28" i="18" s="1"/>
  <c r="H27" i="18" s="1"/>
  <c r="G37" i="18"/>
  <c r="H37" i="18" s="1"/>
  <c r="G18" i="18"/>
  <c r="H18" i="18" s="1"/>
  <c r="H26" i="18"/>
  <c r="H24" i="18" s="1"/>
  <c r="G42" i="18"/>
  <c r="H42" i="18" s="1"/>
  <c r="G36" i="18"/>
  <c r="H36" i="18" s="1"/>
  <c r="G39" i="18"/>
  <c r="H39" i="18" s="1"/>
  <c r="F31" i="20"/>
  <c r="F32" i="20"/>
  <c r="F16" i="14"/>
  <c r="F17" i="14"/>
  <c r="F18" i="14"/>
  <c r="F19" i="14"/>
  <c r="F20" i="14"/>
  <c r="F21" i="14"/>
  <c r="F22" i="14"/>
  <c r="F23" i="14"/>
  <c r="F24" i="14"/>
  <c r="F76" i="20" l="1"/>
  <c r="H41" i="18"/>
  <c r="F92" i="20"/>
  <c r="E22" i="16" s="1"/>
  <c r="F29" i="20"/>
  <c r="H29" i="18"/>
  <c r="H16" i="18"/>
  <c r="F15" i="14"/>
  <c r="H49" i="18" l="1"/>
  <c r="E17" i="16" s="1"/>
  <c r="F14" i="14"/>
  <c r="F25" i="14" s="1"/>
  <c r="F26" i="14" s="1"/>
  <c r="I48" i="13"/>
  <c r="I47" i="13"/>
  <c r="I46" i="13"/>
  <c r="I45" i="13"/>
  <c r="I44" i="13"/>
  <c r="I43" i="13"/>
  <c r="I42" i="13"/>
  <c r="I33" i="13"/>
  <c r="I32" i="13"/>
  <c r="I31" i="13"/>
  <c r="I30" i="13"/>
  <c r="J21" i="13"/>
  <c r="J22" i="13" s="1"/>
  <c r="J23" i="13" s="1"/>
  <c r="I18" i="13"/>
  <c r="I17" i="13"/>
  <c r="I8" i="13"/>
  <c r="I7" i="13"/>
  <c r="I6" i="13"/>
  <c r="C540" i="12"/>
  <c r="A18" i="12"/>
  <c r="A23" i="12" s="1"/>
  <c r="A28" i="12" s="1"/>
  <c r="A33" i="12" s="1"/>
  <c r="A38" i="12" s="1"/>
  <c r="A43" i="12" s="1"/>
  <c r="A48" i="12" s="1"/>
  <c r="A53" i="12" s="1"/>
  <c r="A58" i="12" s="1"/>
  <c r="A63" i="12" s="1"/>
  <c r="D235" i="12" l="1"/>
  <c r="E235" i="12" s="1"/>
  <c r="D195" i="12"/>
  <c r="E195" i="12" s="1"/>
  <c r="D100" i="12"/>
  <c r="E100" i="12" s="1"/>
  <c r="D255" i="12"/>
  <c r="E255" i="12" s="1"/>
  <c r="D215" i="12"/>
  <c r="E215" i="12" s="1"/>
  <c r="D110" i="12"/>
  <c r="E110" i="12" s="1"/>
  <c r="D90" i="12"/>
  <c r="E90" i="12" s="1"/>
  <c r="D80" i="12"/>
  <c r="E80" i="12" s="1"/>
  <c r="J34" i="13"/>
  <c r="J35" i="13" s="1"/>
  <c r="J36" i="13" s="1"/>
  <c r="J48" i="13"/>
  <c r="J49" i="13" s="1"/>
  <c r="J50" i="13" s="1"/>
  <c r="E23" i="16" s="1"/>
  <c r="J9" i="13"/>
  <c r="J10" i="13" s="1"/>
  <c r="A73" i="12"/>
  <c r="A78" i="12" s="1"/>
  <c r="A83" i="12" s="1"/>
  <c r="A88" i="12" s="1"/>
  <c r="A93" i="12" s="1"/>
  <c r="A98" i="12" s="1"/>
  <c r="A103" i="12" s="1"/>
  <c r="A108" i="12" s="1"/>
  <c r="A113" i="12" s="1"/>
  <c r="A68" i="12"/>
  <c r="D536" i="12"/>
  <c r="E536" i="12" s="1"/>
  <c r="D531" i="12"/>
  <c r="E531" i="12" s="1"/>
  <c r="D526" i="12"/>
  <c r="E526" i="12" s="1"/>
  <c r="D521" i="12"/>
  <c r="E521" i="12" s="1"/>
  <c r="D516" i="12"/>
  <c r="E516" i="12" s="1"/>
  <c r="D511" i="12"/>
  <c r="E511" i="12" s="1"/>
  <c r="D506" i="12"/>
  <c r="E506" i="12" s="1"/>
  <c r="D501" i="12"/>
  <c r="E501" i="12" s="1"/>
  <c r="D496" i="12"/>
  <c r="E496" i="12" s="1"/>
  <c r="D491" i="12"/>
  <c r="E491" i="12" s="1"/>
  <c r="D486" i="12"/>
  <c r="E486" i="12" s="1"/>
  <c r="D481" i="12"/>
  <c r="E481" i="12" s="1"/>
  <c r="D476" i="12"/>
  <c r="E476" i="12" s="1"/>
  <c r="D471" i="12"/>
  <c r="E471" i="12" s="1"/>
  <c r="D466" i="12"/>
  <c r="E466" i="12" s="1"/>
  <c r="D461" i="12"/>
  <c r="E461" i="12" s="1"/>
  <c r="D456" i="12"/>
  <c r="E456" i="12" s="1"/>
  <c r="D451" i="12"/>
  <c r="E451" i="12" s="1"/>
  <c r="D446" i="12"/>
  <c r="E446" i="12" s="1"/>
  <c r="D441" i="12"/>
  <c r="E441" i="12" s="1"/>
  <c r="D436" i="12"/>
  <c r="E436" i="12" s="1"/>
  <c r="D431" i="12"/>
  <c r="E431" i="12" s="1"/>
  <c r="D426" i="12"/>
  <c r="E426" i="12" s="1"/>
  <c r="D421" i="12"/>
  <c r="E421" i="12" s="1"/>
  <c r="D416" i="12"/>
  <c r="E416" i="12" s="1"/>
  <c r="D411" i="12"/>
  <c r="E411" i="12" s="1"/>
  <c r="D406" i="12"/>
  <c r="E406" i="12" s="1"/>
  <c r="D401" i="12"/>
  <c r="E401" i="12" s="1"/>
  <c r="D395" i="12"/>
  <c r="E395" i="12" s="1"/>
  <c r="D390" i="12"/>
  <c r="E390" i="12" s="1"/>
  <c r="D385" i="12"/>
  <c r="E385" i="12" s="1"/>
  <c r="D380" i="12"/>
  <c r="E380" i="12" s="1"/>
  <c r="D375" i="12"/>
  <c r="E375" i="12" s="1"/>
  <c r="D370" i="12"/>
  <c r="E370" i="12" s="1"/>
  <c r="D365" i="12"/>
  <c r="E365" i="12" s="1"/>
  <c r="D355" i="12"/>
  <c r="E355" i="12" s="1"/>
  <c r="D345" i="12"/>
  <c r="E345" i="12" s="1"/>
  <c r="D335" i="12"/>
  <c r="E335" i="12" s="1"/>
  <c r="D360" i="12"/>
  <c r="E360" i="12" s="1"/>
  <c r="D350" i="12"/>
  <c r="E350" i="12" s="1"/>
  <c r="D340" i="12"/>
  <c r="E340" i="12" s="1"/>
  <c r="D330" i="12"/>
  <c r="E330" i="12" s="1"/>
  <c r="D325" i="12"/>
  <c r="E325" i="12" s="1"/>
  <c r="D320" i="12"/>
  <c r="E320" i="12" s="1"/>
  <c r="D315" i="12"/>
  <c r="E315" i="12" s="1"/>
  <c r="D310" i="12"/>
  <c r="E310" i="12" s="1"/>
  <c r="D305" i="12"/>
  <c r="E305" i="12" s="1"/>
  <c r="D300" i="12"/>
  <c r="E300" i="12" s="1"/>
  <c r="D295" i="12"/>
  <c r="E295" i="12" s="1"/>
  <c r="D290" i="12"/>
  <c r="E290" i="12" s="1"/>
  <c r="D285" i="12"/>
  <c r="E285" i="12" s="1"/>
  <c r="D280" i="12"/>
  <c r="E280" i="12" s="1"/>
  <c r="D275" i="12"/>
  <c r="E275" i="12" s="1"/>
  <c r="D270" i="12"/>
  <c r="E270" i="12" s="1"/>
  <c r="D260" i="12"/>
  <c r="E260" i="12" s="1"/>
  <c r="D250" i="12"/>
  <c r="E250" i="12" s="1"/>
  <c r="D240" i="12"/>
  <c r="E240" i="12" s="1"/>
  <c r="D230" i="12"/>
  <c r="E230" i="12" s="1"/>
  <c r="D220" i="12"/>
  <c r="E220" i="12" s="1"/>
  <c r="D210" i="12"/>
  <c r="E210" i="12" s="1"/>
  <c r="D200" i="12"/>
  <c r="E200" i="12" s="1"/>
  <c r="D190" i="12"/>
  <c r="E190" i="12" s="1"/>
  <c r="D185" i="12"/>
  <c r="E185" i="12" s="1"/>
  <c r="D180" i="12"/>
  <c r="E180" i="12" s="1"/>
  <c r="D175" i="12"/>
  <c r="E175" i="12" s="1"/>
  <c r="D170" i="12"/>
  <c r="E170" i="12" s="1"/>
  <c r="D165" i="12"/>
  <c r="E165" i="12" s="1"/>
  <c r="D160" i="12"/>
  <c r="E160" i="12" s="1"/>
  <c r="D155" i="12"/>
  <c r="E155" i="12" s="1"/>
  <c r="D150" i="12"/>
  <c r="E150" i="12" s="1"/>
  <c r="D145" i="12"/>
  <c r="E145" i="12" s="1"/>
  <c r="D140" i="12"/>
  <c r="E140" i="12" s="1"/>
  <c r="D135" i="12"/>
  <c r="E135" i="12" s="1"/>
  <c r="D130" i="12"/>
  <c r="E130" i="12" s="1"/>
  <c r="D125" i="12"/>
  <c r="E125" i="12" s="1"/>
  <c r="D120" i="12"/>
  <c r="E120" i="12" s="1"/>
  <c r="D115" i="12"/>
  <c r="E115" i="12" s="1"/>
  <c r="D15" i="12"/>
  <c r="E15" i="12" s="1"/>
  <c r="D20" i="12"/>
  <c r="E20" i="12" s="1"/>
  <c r="D25" i="12"/>
  <c r="E25" i="12" s="1"/>
  <c r="D30" i="12"/>
  <c r="E30" i="12" s="1"/>
  <c r="D35" i="12"/>
  <c r="E35" i="12" s="1"/>
  <c r="D40" i="12"/>
  <c r="E40" i="12" s="1"/>
  <c r="D45" i="12"/>
  <c r="E45" i="12" s="1"/>
  <c r="D50" i="12"/>
  <c r="E50" i="12" s="1"/>
  <c r="D55" i="12"/>
  <c r="E55" i="12" s="1"/>
  <c r="D60" i="12"/>
  <c r="E60" i="12" s="1"/>
  <c r="D65" i="12"/>
  <c r="E65" i="12" s="1"/>
  <c r="D70" i="12"/>
  <c r="E70" i="12" s="1"/>
  <c r="D75" i="12"/>
  <c r="E75" i="12" s="1"/>
  <c r="D85" i="12"/>
  <c r="E85" i="12" s="1"/>
  <c r="D95" i="12"/>
  <c r="E95" i="12" s="1"/>
  <c r="D105" i="12"/>
  <c r="E105" i="12" s="1"/>
  <c r="D205" i="12"/>
  <c r="E205" i="12" s="1"/>
  <c r="D211" i="12"/>
  <c r="E211" i="12" s="1"/>
  <c r="D225" i="12"/>
  <c r="E225" i="12" s="1"/>
  <c r="D231" i="12"/>
  <c r="E231" i="12" s="1"/>
  <c r="D245" i="12"/>
  <c r="E245" i="12" s="1"/>
  <c r="D265" i="12"/>
  <c r="E265" i="12" s="1"/>
  <c r="D445" i="12"/>
  <c r="E445" i="12" s="1"/>
  <c r="D359" i="12"/>
  <c r="E359" i="12" s="1"/>
  <c r="D354" i="12"/>
  <c r="E354" i="12" s="1"/>
  <c r="D229" i="12"/>
  <c r="E229" i="12" s="1"/>
  <c r="D381" i="12"/>
  <c r="E381" i="12" s="1"/>
  <c r="D376" i="12"/>
  <c r="E376" i="12" s="1"/>
  <c r="D371" i="12"/>
  <c r="E371" i="12" s="1"/>
  <c r="D366" i="12"/>
  <c r="E366" i="12" s="1"/>
  <c r="D356" i="12"/>
  <c r="E356" i="12" s="1"/>
  <c r="D346" i="12"/>
  <c r="E346" i="12" s="1"/>
  <c r="D336" i="12"/>
  <c r="E336" i="12" s="1"/>
  <c r="D527" i="12"/>
  <c r="E527" i="12" s="1"/>
  <c r="D517" i="12"/>
  <c r="E517" i="12" s="1"/>
  <c r="D507" i="12"/>
  <c r="E507" i="12" s="1"/>
  <c r="D497" i="12"/>
  <c r="E497" i="12" s="1"/>
  <c r="D487" i="12"/>
  <c r="E487" i="12" s="1"/>
  <c r="D477" i="12"/>
  <c r="E477" i="12" s="1"/>
  <c r="D467" i="12"/>
  <c r="E467" i="12" s="1"/>
  <c r="D457" i="12"/>
  <c r="E457" i="12" s="1"/>
  <c r="D447" i="12"/>
  <c r="E447" i="12" s="1"/>
  <c r="D437" i="12"/>
  <c r="E437" i="12" s="1"/>
  <c r="D427" i="12"/>
  <c r="E427" i="12" s="1"/>
  <c r="D417" i="12"/>
  <c r="E417" i="12" s="1"/>
  <c r="D407" i="12"/>
  <c r="E407" i="12" s="1"/>
  <c r="D396" i="12"/>
  <c r="E396" i="12" s="1"/>
  <c r="D386" i="12"/>
  <c r="E386" i="12" s="1"/>
  <c r="D326" i="12"/>
  <c r="E326" i="12" s="1"/>
  <c r="D321" i="12"/>
  <c r="E321" i="12" s="1"/>
  <c r="D316" i="12"/>
  <c r="E316" i="12" s="1"/>
  <c r="D311" i="12"/>
  <c r="E311" i="12" s="1"/>
  <c r="D306" i="12"/>
  <c r="E306" i="12" s="1"/>
  <c r="D301" i="12"/>
  <c r="E301" i="12" s="1"/>
  <c r="D296" i="12"/>
  <c r="E296" i="12" s="1"/>
  <c r="D291" i="12"/>
  <c r="E291" i="12" s="1"/>
  <c r="D286" i="12"/>
  <c r="E286" i="12" s="1"/>
  <c r="D281" i="12"/>
  <c r="E281" i="12" s="1"/>
  <c r="D276" i="12"/>
  <c r="E276" i="12" s="1"/>
  <c r="D271" i="12"/>
  <c r="E271" i="12" s="1"/>
  <c r="D532" i="12"/>
  <c r="E532" i="12" s="1"/>
  <c r="D522" i="12"/>
  <c r="E522" i="12" s="1"/>
  <c r="D512" i="12"/>
  <c r="E512" i="12" s="1"/>
  <c r="D502" i="12"/>
  <c r="E502" i="12" s="1"/>
  <c r="D492" i="12"/>
  <c r="E492" i="12" s="1"/>
  <c r="D482" i="12"/>
  <c r="E482" i="12" s="1"/>
  <c r="D472" i="12"/>
  <c r="E472" i="12" s="1"/>
  <c r="D462" i="12"/>
  <c r="E462" i="12" s="1"/>
  <c r="D452" i="12"/>
  <c r="E452" i="12" s="1"/>
  <c r="D442" i="12"/>
  <c r="E442" i="12" s="1"/>
  <c r="D432" i="12"/>
  <c r="E432" i="12" s="1"/>
  <c r="D422" i="12"/>
  <c r="E422" i="12" s="1"/>
  <c r="D412" i="12"/>
  <c r="E412" i="12" s="1"/>
  <c r="D402" i="12"/>
  <c r="E402" i="12" s="1"/>
  <c r="D391" i="12"/>
  <c r="E391" i="12" s="1"/>
  <c r="D351" i="12"/>
  <c r="E351" i="12" s="1"/>
  <c r="D266" i="12"/>
  <c r="E266" i="12" s="1"/>
  <c r="D256" i="12"/>
  <c r="E256" i="12" s="1"/>
  <c r="D246" i="12"/>
  <c r="E246" i="12" s="1"/>
  <c r="D236" i="12"/>
  <c r="E236" i="12" s="1"/>
  <c r="D226" i="12"/>
  <c r="E226" i="12" s="1"/>
  <c r="D216" i="12"/>
  <c r="E216" i="12" s="1"/>
  <c r="D206" i="12"/>
  <c r="E206" i="12" s="1"/>
  <c r="D196" i="12"/>
  <c r="E196" i="12" s="1"/>
  <c r="D361" i="12"/>
  <c r="E361" i="12" s="1"/>
  <c r="D76" i="12"/>
  <c r="E76" i="12" s="1"/>
  <c r="D86" i="12"/>
  <c r="E86" i="12" s="1"/>
  <c r="D96" i="12"/>
  <c r="E96" i="12" s="1"/>
  <c r="D106" i="12"/>
  <c r="E106" i="12" s="1"/>
  <c r="D189" i="12"/>
  <c r="E189" i="12" s="1"/>
  <c r="D59" i="12"/>
  <c r="E59" i="12" s="1"/>
  <c r="D525" i="12" l="1"/>
  <c r="E525" i="12" s="1"/>
  <c r="J11" i="13"/>
  <c r="E232" i="12"/>
  <c r="D39" i="12"/>
  <c r="E39" i="12" s="1"/>
  <c r="D19" i="12"/>
  <c r="E19" i="12" s="1"/>
  <c r="D84" i="12"/>
  <c r="E84" i="12" s="1"/>
  <c r="E87" i="12" s="1"/>
  <c r="D254" i="12"/>
  <c r="E254" i="12" s="1"/>
  <c r="D129" i="12"/>
  <c r="E129" i="12" s="1"/>
  <c r="D204" i="12"/>
  <c r="E204" i="12" s="1"/>
  <c r="D465" i="12"/>
  <c r="E465" i="12" s="1"/>
  <c r="E468" i="12" s="1"/>
  <c r="D324" i="12"/>
  <c r="E324" i="12" s="1"/>
  <c r="E327" i="12" s="1"/>
  <c r="D500" i="12"/>
  <c r="E500" i="12" s="1"/>
  <c r="D109" i="12"/>
  <c r="E109" i="12" s="1"/>
  <c r="D169" i="12"/>
  <c r="E169" i="12" s="1"/>
  <c r="D269" i="12"/>
  <c r="E269" i="12" s="1"/>
  <c r="D284" i="12"/>
  <c r="E284" i="12" s="1"/>
  <c r="D420" i="12"/>
  <c r="E420" i="12" s="1"/>
  <c r="D485" i="12"/>
  <c r="E485" i="12" s="1"/>
  <c r="E488" i="12" s="1"/>
  <c r="D149" i="12"/>
  <c r="E149" i="12" s="1"/>
  <c r="D495" i="12"/>
  <c r="E495" i="12" s="1"/>
  <c r="D304" i="12"/>
  <c r="E304" i="12" s="1"/>
  <c r="D460" i="12"/>
  <c r="E460" i="12" s="1"/>
  <c r="E463" i="12" s="1"/>
  <c r="D89" i="12"/>
  <c r="E89" i="12" s="1"/>
  <c r="D94" i="12"/>
  <c r="E94" i="12" s="1"/>
  <c r="E97" i="12" s="1"/>
  <c r="D64" i="12"/>
  <c r="E64" i="12" s="1"/>
  <c r="D44" i="12"/>
  <c r="E44" i="12" s="1"/>
  <c r="D24" i="12"/>
  <c r="E24" i="12" s="1"/>
  <c r="D394" i="12"/>
  <c r="E394" i="12" s="1"/>
  <c r="E397" i="12" s="1"/>
  <c r="D194" i="12"/>
  <c r="E194" i="12" s="1"/>
  <c r="E197" i="12" s="1"/>
  <c r="D174" i="12"/>
  <c r="E174" i="12" s="1"/>
  <c r="D154" i="12"/>
  <c r="E154" i="12" s="1"/>
  <c r="D134" i="12"/>
  <c r="E134" i="12" s="1"/>
  <c r="D114" i="12"/>
  <c r="E114" i="12" s="1"/>
  <c r="D435" i="12"/>
  <c r="E435" i="12" s="1"/>
  <c r="E438" i="12" s="1"/>
  <c r="D219" i="12"/>
  <c r="E219" i="12" s="1"/>
  <c r="D259" i="12"/>
  <c r="E259" i="12" s="1"/>
  <c r="D455" i="12"/>
  <c r="E455" i="12" s="1"/>
  <c r="E458" i="12" s="1"/>
  <c r="D425" i="12"/>
  <c r="E425" i="12" s="1"/>
  <c r="E428" i="12" s="1"/>
  <c r="D344" i="12"/>
  <c r="E344" i="12" s="1"/>
  <c r="E347" i="12" s="1"/>
  <c r="D279" i="12"/>
  <c r="E279" i="12" s="1"/>
  <c r="D299" i="12"/>
  <c r="E299" i="12" s="1"/>
  <c r="E302" i="12" s="1"/>
  <c r="D319" i="12"/>
  <c r="E319" i="12" s="1"/>
  <c r="E322" i="12" s="1"/>
  <c r="D349" i="12"/>
  <c r="E349" i="12" s="1"/>
  <c r="E352" i="12" s="1"/>
  <c r="D410" i="12"/>
  <c r="E410" i="12" s="1"/>
  <c r="D450" i="12"/>
  <c r="E450" i="12" s="1"/>
  <c r="E453" i="12" s="1"/>
  <c r="D490" i="12"/>
  <c r="E490" i="12" s="1"/>
  <c r="E493" i="12" s="1"/>
  <c r="D530" i="12"/>
  <c r="E530" i="12" s="1"/>
  <c r="E533" i="12" s="1"/>
  <c r="D264" i="12"/>
  <c r="E264" i="12" s="1"/>
  <c r="D405" i="12"/>
  <c r="E405" i="12" s="1"/>
  <c r="E408" i="12" s="1"/>
  <c r="D74" i="12"/>
  <c r="E74" i="12" s="1"/>
  <c r="D54" i="12"/>
  <c r="E54" i="12" s="1"/>
  <c r="D34" i="12"/>
  <c r="E34" i="12" s="1"/>
  <c r="D14" i="12"/>
  <c r="E14" i="12" s="1"/>
  <c r="D234" i="12"/>
  <c r="E234" i="12" s="1"/>
  <c r="E237" i="12" s="1"/>
  <c r="D184" i="12"/>
  <c r="E184" i="12" s="1"/>
  <c r="D164" i="12"/>
  <c r="E164" i="12" s="1"/>
  <c r="D144" i="12"/>
  <c r="E144" i="12" s="1"/>
  <c r="D124" i="12"/>
  <c r="E124" i="12" s="1"/>
  <c r="D199" i="12"/>
  <c r="E199" i="12" s="1"/>
  <c r="D239" i="12"/>
  <c r="E239" i="12" s="1"/>
  <c r="D379" i="12"/>
  <c r="E379" i="12" s="1"/>
  <c r="E382" i="12" s="1"/>
  <c r="D535" i="12"/>
  <c r="E535" i="12" s="1"/>
  <c r="D505" i="12"/>
  <c r="E505" i="12" s="1"/>
  <c r="D364" i="12"/>
  <c r="E364" i="12" s="1"/>
  <c r="D289" i="12"/>
  <c r="E289" i="12" s="1"/>
  <c r="D309" i="12"/>
  <c r="E309" i="12" s="1"/>
  <c r="E312" i="12" s="1"/>
  <c r="D329" i="12"/>
  <c r="E329" i="12" s="1"/>
  <c r="D389" i="12"/>
  <c r="E389" i="12" s="1"/>
  <c r="D430" i="12"/>
  <c r="E430" i="12" s="1"/>
  <c r="E433" i="12" s="1"/>
  <c r="D470" i="12"/>
  <c r="E470" i="12" s="1"/>
  <c r="E473" i="12" s="1"/>
  <c r="D510" i="12"/>
  <c r="E510" i="12" s="1"/>
  <c r="E513" i="12" s="1"/>
  <c r="D374" i="12"/>
  <c r="E374" i="12" s="1"/>
  <c r="D515" i="12"/>
  <c r="E515" i="12" s="1"/>
  <c r="E518" i="12" s="1"/>
  <c r="D224" i="12"/>
  <c r="E224" i="12" s="1"/>
  <c r="E227" i="12" s="1"/>
  <c r="D244" i="12"/>
  <c r="E244" i="12" s="1"/>
  <c r="E247" i="12" s="1"/>
  <c r="D104" i="12"/>
  <c r="E104" i="12" s="1"/>
  <c r="E107" i="12" s="1"/>
  <c r="D69" i="12"/>
  <c r="E69" i="12" s="1"/>
  <c r="D49" i="12"/>
  <c r="E49" i="12" s="1"/>
  <c r="D29" i="12"/>
  <c r="E29" i="12" s="1"/>
  <c r="D475" i="12"/>
  <c r="E475" i="12" s="1"/>
  <c r="E478" i="12" s="1"/>
  <c r="D214" i="12"/>
  <c r="E214" i="12" s="1"/>
  <c r="D179" i="12"/>
  <c r="E179" i="12" s="1"/>
  <c r="D159" i="12"/>
  <c r="E159" i="12" s="1"/>
  <c r="D139" i="12"/>
  <c r="E139" i="12" s="1"/>
  <c r="D119" i="12"/>
  <c r="E119" i="12" s="1"/>
  <c r="D209" i="12"/>
  <c r="E209" i="12" s="1"/>
  <c r="E212" i="12" s="1"/>
  <c r="D249" i="12"/>
  <c r="E249" i="12" s="1"/>
  <c r="D415" i="12"/>
  <c r="E415" i="12" s="1"/>
  <c r="E418" i="12" s="1"/>
  <c r="D384" i="12"/>
  <c r="E384" i="12" s="1"/>
  <c r="E387" i="12" s="1"/>
  <c r="D334" i="12"/>
  <c r="E334" i="12" s="1"/>
  <c r="E337" i="12" s="1"/>
  <c r="D274" i="12"/>
  <c r="E274" i="12" s="1"/>
  <c r="E277" i="12" s="1"/>
  <c r="D294" i="12"/>
  <c r="E294" i="12" s="1"/>
  <c r="E297" i="12" s="1"/>
  <c r="D314" i="12"/>
  <c r="E314" i="12" s="1"/>
  <c r="E317" i="12" s="1"/>
  <c r="D339" i="12"/>
  <c r="E339" i="12" s="1"/>
  <c r="D400" i="12"/>
  <c r="E400" i="12" s="1"/>
  <c r="E403" i="12" s="1"/>
  <c r="D440" i="12"/>
  <c r="E440" i="12" s="1"/>
  <c r="D480" i="12"/>
  <c r="E480" i="12" s="1"/>
  <c r="E483" i="12" s="1"/>
  <c r="D520" i="12"/>
  <c r="E520" i="12" s="1"/>
  <c r="E523" i="12" s="1"/>
  <c r="D99" i="12"/>
  <c r="E99" i="12" s="1"/>
  <c r="D79" i="12"/>
  <c r="E79" i="12" s="1"/>
  <c r="D369" i="12"/>
  <c r="E369" i="12" s="1"/>
  <c r="E372" i="12" s="1"/>
  <c r="E528" i="12"/>
  <c r="D251" i="12"/>
  <c r="E251" i="12" s="1"/>
  <c r="D537" i="12"/>
  <c r="E537" i="12" s="1"/>
  <c r="D261" i="12"/>
  <c r="E261" i="12" s="1"/>
  <c r="E262" i="12" s="1"/>
  <c r="D221" i="12"/>
  <c r="E221" i="12" s="1"/>
  <c r="D191" i="12"/>
  <c r="E191" i="12" s="1"/>
  <c r="E192" i="12" s="1"/>
  <c r="D171" i="12"/>
  <c r="E171" i="12" s="1"/>
  <c r="D151" i="12"/>
  <c r="E151" i="12" s="1"/>
  <c r="D131" i="12"/>
  <c r="E131" i="12" s="1"/>
  <c r="E132" i="12" s="1"/>
  <c r="D111" i="12"/>
  <c r="E111" i="12" s="1"/>
  <c r="E112" i="12" s="1"/>
  <c r="D91" i="12"/>
  <c r="E91" i="12" s="1"/>
  <c r="D16" i="12"/>
  <c r="E16" i="12" s="1"/>
  <c r="E17" i="12" s="1"/>
  <c r="D331" i="12"/>
  <c r="E331" i="12" s="1"/>
  <c r="E332" i="12" s="1"/>
  <c r="D156" i="12"/>
  <c r="E156" i="12" s="1"/>
  <c r="E157" i="12" s="1"/>
  <c r="D66" i="12"/>
  <c r="E66" i="12" s="1"/>
  <c r="E67" i="12" s="1"/>
  <c r="D26" i="12"/>
  <c r="E26" i="12" s="1"/>
  <c r="D186" i="12"/>
  <c r="E186" i="12" s="1"/>
  <c r="E187" i="12" s="1"/>
  <c r="D166" i="12"/>
  <c r="E166" i="12" s="1"/>
  <c r="E167" i="12" s="1"/>
  <c r="D146" i="12"/>
  <c r="E146" i="12" s="1"/>
  <c r="D126" i="12"/>
  <c r="E126" i="12" s="1"/>
  <c r="D71" i="12"/>
  <c r="E71" i="12" s="1"/>
  <c r="D61" i="12"/>
  <c r="E61" i="12" s="1"/>
  <c r="E62" i="12" s="1"/>
  <c r="D51" i="12"/>
  <c r="E51" i="12" s="1"/>
  <c r="D41" i="12"/>
  <c r="E41" i="12" s="1"/>
  <c r="D31" i="12"/>
  <c r="E31" i="12" s="1"/>
  <c r="E32" i="12" s="1"/>
  <c r="D21" i="12"/>
  <c r="E21" i="12" s="1"/>
  <c r="E22" i="12" s="1"/>
  <c r="D176" i="12"/>
  <c r="E176" i="12" s="1"/>
  <c r="D136" i="12"/>
  <c r="E136" i="12" s="1"/>
  <c r="E137" i="12" s="1"/>
  <c r="D56" i="12"/>
  <c r="E56" i="12" s="1"/>
  <c r="E57" i="12" s="1"/>
  <c r="D36" i="12"/>
  <c r="E36" i="12" s="1"/>
  <c r="E37" i="12" s="1"/>
  <c r="D341" i="12"/>
  <c r="E341" i="12" s="1"/>
  <c r="D241" i="12"/>
  <c r="E241" i="12" s="1"/>
  <c r="E242" i="12" s="1"/>
  <c r="D201" i="12"/>
  <c r="E201" i="12" s="1"/>
  <c r="E202" i="12" s="1"/>
  <c r="D181" i="12"/>
  <c r="E181" i="12" s="1"/>
  <c r="D161" i="12"/>
  <c r="E161" i="12" s="1"/>
  <c r="D141" i="12"/>
  <c r="E141" i="12" s="1"/>
  <c r="E142" i="12" s="1"/>
  <c r="D121" i="12"/>
  <c r="E121" i="12" s="1"/>
  <c r="E122" i="12" s="1"/>
  <c r="D101" i="12"/>
  <c r="E101" i="12" s="1"/>
  <c r="D81" i="12"/>
  <c r="E81" i="12" s="1"/>
  <c r="E82" i="12" s="1"/>
  <c r="D116" i="12"/>
  <c r="E116" i="12" s="1"/>
  <c r="D46" i="12"/>
  <c r="E46" i="12" s="1"/>
  <c r="E217" i="12"/>
  <c r="E508" i="12"/>
  <c r="E367" i="12"/>
  <c r="E292" i="12"/>
  <c r="E392" i="12"/>
  <c r="E377" i="12"/>
  <c r="E443" i="12"/>
  <c r="E42" i="12"/>
  <c r="E257" i="12"/>
  <c r="E282" i="12"/>
  <c r="E413" i="12"/>
  <c r="E267" i="12"/>
  <c r="A123" i="12"/>
  <c r="A128" i="12" s="1"/>
  <c r="A133" i="12" s="1"/>
  <c r="A138" i="12" s="1"/>
  <c r="A143" i="12" s="1"/>
  <c r="A148" i="12" s="1"/>
  <c r="A153" i="12" s="1"/>
  <c r="A158" i="12" s="1"/>
  <c r="A163" i="12" s="1"/>
  <c r="A168" i="12" s="1"/>
  <c r="A173" i="12" s="1"/>
  <c r="A178" i="12" s="1"/>
  <c r="A183" i="12" s="1"/>
  <c r="A188" i="12" s="1"/>
  <c r="A193" i="12" s="1"/>
  <c r="A198" i="12" s="1"/>
  <c r="A203" i="12" s="1"/>
  <c r="A208" i="12" s="1"/>
  <c r="A213" i="12" s="1"/>
  <c r="A218" i="12" s="1"/>
  <c r="A223" i="12" s="1"/>
  <c r="A228" i="12" s="1"/>
  <c r="A233" i="12" s="1"/>
  <c r="A238" i="12" s="1"/>
  <c r="A243" i="12" s="1"/>
  <c r="A248" i="12" s="1"/>
  <c r="A253" i="12" s="1"/>
  <c r="A258" i="12" s="1"/>
  <c r="A263" i="12" s="1"/>
  <c r="A268" i="12" s="1"/>
  <c r="A273" i="12" s="1"/>
  <c r="A278" i="12" s="1"/>
  <c r="A283" i="12" s="1"/>
  <c r="A288" i="12" s="1"/>
  <c r="A293" i="12" s="1"/>
  <c r="A298" i="12" s="1"/>
  <c r="A303" i="12" s="1"/>
  <c r="A308" i="12" s="1"/>
  <c r="A313" i="12" s="1"/>
  <c r="A318" i="12" s="1"/>
  <c r="A323" i="12" s="1"/>
  <c r="A328" i="12" s="1"/>
  <c r="A333" i="12" s="1"/>
  <c r="A338" i="12" s="1"/>
  <c r="A343" i="12" s="1"/>
  <c r="A348" i="12" s="1"/>
  <c r="A353" i="12" s="1"/>
  <c r="A358" i="12" s="1"/>
  <c r="A363" i="12" s="1"/>
  <c r="A368" i="12" s="1"/>
  <c r="A373" i="12" s="1"/>
  <c r="A378" i="12" s="1"/>
  <c r="A383" i="12" s="1"/>
  <c r="A388" i="12" s="1"/>
  <c r="A118" i="12"/>
  <c r="E77" i="12"/>
  <c r="E207" i="12"/>
  <c r="E272" i="12"/>
  <c r="E498" i="12"/>
  <c r="E357" i="12"/>
  <c r="E287" i="12"/>
  <c r="E307" i="12"/>
  <c r="E362" i="12"/>
  <c r="E423" i="12"/>
  <c r="E503" i="12"/>
  <c r="E448" i="12"/>
  <c r="D15" i="10"/>
  <c r="D14" i="10"/>
  <c r="D13" i="10"/>
  <c r="D12" i="10"/>
  <c r="D11" i="10"/>
  <c r="C10" i="10"/>
  <c r="E15" i="10"/>
  <c r="E14" i="10"/>
  <c r="E13" i="10"/>
  <c r="E12" i="10"/>
  <c r="E11" i="10"/>
  <c r="E127" i="12" l="1"/>
  <c r="E72" i="12"/>
  <c r="E47" i="12"/>
  <c r="E182" i="12"/>
  <c r="E222" i="12"/>
  <c r="E342" i="12"/>
  <c r="E177" i="12"/>
  <c r="E52" i="12"/>
  <c r="E172" i="12"/>
  <c r="E538" i="12"/>
  <c r="E152" i="12"/>
  <c r="E162" i="12"/>
  <c r="E92" i="12"/>
  <c r="E147" i="12"/>
  <c r="E102" i="12"/>
  <c r="E252" i="12"/>
  <c r="E117" i="12"/>
  <c r="E27" i="12"/>
  <c r="A399" i="12"/>
  <c r="A404" i="12" s="1"/>
  <c r="A409" i="12" s="1"/>
  <c r="A414" i="12" s="1"/>
  <c r="A419" i="12" s="1"/>
  <c r="A424" i="12" s="1"/>
  <c r="A429" i="12" s="1"/>
  <c r="A434" i="12" s="1"/>
  <c r="A439" i="12" s="1"/>
  <c r="A444" i="12" s="1"/>
  <c r="A449" i="12" s="1"/>
  <c r="A454" i="12" s="1"/>
  <c r="A459" i="12" s="1"/>
  <c r="A464" i="12" s="1"/>
  <c r="A469" i="12" s="1"/>
  <c r="A474" i="12" s="1"/>
  <c r="A479" i="12" s="1"/>
  <c r="A484" i="12" s="1"/>
  <c r="A489" i="12" s="1"/>
  <c r="A494" i="12" s="1"/>
  <c r="A499" i="12" s="1"/>
  <c r="A504" i="12" s="1"/>
  <c r="A509" i="12" s="1"/>
  <c r="A514" i="12" s="1"/>
  <c r="A519" i="12" s="1"/>
  <c r="A524" i="12" s="1"/>
  <c r="A393" i="12"/>
  <c r="E540" i="12" l="1"/>
  <c r="E18" i="16" s="1"/>
  <c r="A534" i="12"/>
  <c r="A529" i="12"/>
  <c r="G15" i="10"/>
  <c r="G14" i="10"/>
  <c r="G13" i="10"/>
  <c r="G12" i="10"/>
  <c r="G11" i="10"/>
  <c r="D11" i="1"/>
  <c r="D12" i="1"/>
  <c r="D13" i="1"/>
  <c r="D14" i="1"/>
  <c r="D15" i="1"/>
  <c r="D16" i="1"/>
  <c r="D17" i="1"/>
  <c r="D18" i="1"/>
  <c r="D19" i="1"/>
  <c r="D20" i="1"/>
  <c r="D12" i="2"/>
  <c r="D13" i="2"/>
  <c r="D14" i="2"/>
  <c r="D15" i="2"/>
  <c r="D16" i="2"/>
  <c r="D11" i="2"/>
  <c r="H16" i="10" l="1"/>
  <c r="H18" i="10" s="1"/>
  <c r="G12" i="2" l="1"/>
  <c r="G17" i="1"/>
  <c r="G16" i="2" l="1"/>
  <c r="I16" i="2"/>
  <c r="I15" i="2"/>
  <c r="I14" i="2"/>
  <c r="I13" i="2"/>
  <c r="I12" i="2"/>
  <c r="C10" i="2"/>
  <c r="C10" i="1"/>
  <c r="G14" i="2" l="1"/>
  <c r="G16" i="1"/>
  <c r="G11" i="2"/>
  <c r="G13" i="2"/>
  <c r="G11" i="1"/>
  <c r="G12" i="1"/>
  <c r="G13" i="1"/>
  <c r="G18" i="1"/>
  <c r="G15" i="2"/>
  <c r="G14" i="1"/>
  <c r="G15" i="1"/>
  <c r="G20" i="1"/>
  <c r="G19" i="1"/>
  <c r="H21" i="1" l="1"/>
  <c r="E20" i="16" s="1"/>
  <c r="H17" i="2"/>
  <c r="H19" i="2" s="1"/>
  <c r="E19" i="16" s="1"/>
  <c r="E24" i="16" l="1"/>
  <c r="D21" i="17"/>
  <c r="H23" i="1"/>
  <c r="J21" i="17" l="1"/>
  <c r="H21" i="17"/>
  <c r="N21" i="17"/>
  <c r="L21" i="17"/>
  <c r="P21" i="17"/>
  <c r="F21" i="17" l="1"/>
  <c r="F22" i="17" s="1"/>
  <c r="H22" i="17" s="1"/>
  <c r="J22" i="17" s="1"/>
  <c r="L22" i="17" s="1"/>
  <c r="N22" i="17" s="1"/>
  <c r="P22" i="17" s="1"/>
  <c r="D22" i="17"/>
  <c r="C21" i="17" l="1"/>
  <c r="C22" i="17" s="1"/>
</calcChain>
</file>

<file path=xl/sharedStrings.xml><?xml version="1.0" encoding="utf-8"?>
<sst xmlns="http://schemas.openxmlformats.org/spreadsheetml/2006/main" count="997" uniqueCount="533">
  <si>
    <t xml:space="preserve"> PLANILHA ORÇAMENTÁRIA SISTEMA DE PROTEÇÃO CONTRA DESCARGAS ATMOSFERICAS</t>
  </si>
  <si>
    <t>ÍTEM</t>
  </si>
  <si>
    <t>CÓDIGO</t>
  </si>
  <si>
    <t>D I S C R I M I N A Ç Ã O</t>
  </si>
  <si>
    <t>UNID.</t>
  </si>
  <si>
    <t>QUANT.</t>
  </si>
  <si>
    <t>P. UNIT.</t>
  </si>
  <si>
    <t>SUB-TOTAL</t>
  </si>
  <si>
    <t>TOTAL</t>
  </si>
  <si>
    <t>TOTAL GERAL</t>
  </si>
  <si>
    <t xml:space="preserve"> PLANILHA ORÇAMENTÁRIA INSTALAÇÕES DE INCÊNDIO</t>
  </si>
  <si>
    <t>DESCRIÇÃO</t>
  </si>
  <si>
    <t>PREÇO TOTAL (R$)</t>
  </si>
  <si>
    <t>M</t>
  </si>
  <si>
    <t>CONECTOR PARAFUSO FENDIDO •SPLIT-BOLT• - PARA CABO DE 35MM2</t>
  </si>
  <si>
    <t>CORDOALHA DE COBRE NU, INCLUSIVE ISOLADORES - 35,00MM2</t>
  </si>
  <si>
    <t>TERMINAL A PRESSAO REFORCADO PARA CONEXAO DE CABO DE COBRE A BARRA, CABO 16 E 25MM2</t>
  </si>
  <si>
    <t>TERMINAL OU CONECTOR DE PRESSAO - PARA CABO 35MM2</t>
  </si>
  <si>
    <t>PARAFUSO ZINCADO, SEXTAVADO, COM ROSCA INTEIRA, DIAMETRO 3/8", COMPRIMENTO 2"</t>
  </si>
  <si>
    <t>BUCHA NYLON S-8</t>
  </si>
  <si>
    <t>SUPORTE GUIA SIMPLES COM ROLDANA EM POLIPROPILENO PARA CHUMBAR, H = 20 CM</t>
  </si>
  <si>
    <t>SOLDA EXOTÉRMICA</t>
  </si>
  <si>
    <t>EXTINTOR DE CO2 6KG - FORNECIMENTO E INSTALACAO</t>
  </si>
  <si>
    <t>EXTINTOR INCENDIO AGUA-PRESSURIZADA 10L INCL SUPORTE PAREDE CARGA COMPLETA FORNECIMENTO E COLOCACAO</t>
  </si>
  <si>
    <t>UN</t>
  </si>
  <si>
    <t>un</t>
  </si>
  <si>
    <t>1.0</t>
  </si>
  <si>
    <t>1.1</t>
  </si>
  <si>
    <t>1.2</t>
  </si>
  <si>
    <t>1.3</t>
  </si>
  <si>
    <t>1.4</t>
  </si>
  <si>
    <t>1.5</t>
  </si>
  <si>
    <t>1.6</t>
  </si>
  <si>
    <t>TERMINAL AÉREO 3/8" X 250MM EM AÇO GALV, COM FIXAÇÃO HORIZONTAL, REF: TEL 044 OU SIMILAR - FORNECIMENTO</t>
  </si>
  <si>
    <t>1.7</t>
  </si>
  <si>
    <t>1.8</t>
  </si>
  <si>
    <t>1.9</t>
  </si>
  <si>
    <t>1.10</t>
  </si>
  <si>
    <t>TIPO</t>
  </si>
  <si>
    <t>2.0</t>
  </si>
  <si>
    <t>2.1</t>
  </si>
  <si>
    <t>2.2</t>
  </si>
  <si>
    <t>2.3</t>
  </si>
  <si>
    <t>2.4</t>
  </si>
  <si>
    <t>m</t>
  </si>
  <si>
    <t>REFORMA DO PRÉDIO DA NOVA SEDE DA CODEVASF</t>
  </si>
  <si>
    <t>REFORMA DA NOVA SEDE DA CODEVASF</t>
  </si>
  <si>
    <t>BOMBA CENTRÍFUGA P/ PRESSURIZAÇÃO/HIDRANTE ATÉ 10 CV</t>
  </si>
  <si>
    <t>ABRIGO P/ HIDRANTE C/MANGUEIRA E ESGUICHO DE LATÃO</t>
  </si>
  <si>
    <t>TUBO AÇO GALV. C/OU S/COST.INCL.CONEXÕES D=65mm (2 1/2")</t>
  </si>
  <si>
    <t>3.0</t>
  </si>
  <si>
    <t>3.1</t>
  </si>
  <si>
    <t>3.2</t>
  </si>
  <si>
    <t>3.3</t>
  </si>
  <si>
    <t>HIDRANTE C/REGISTRO GLOBO ANGULAR D= 65mm (2 1/2")</t>
  </si>
  <si>
    <t>HIDRANTE DE PISO</t>
  </si>
  <si>
    <t xml:space="preserve"> PLANILHA ORÇAMENTÁRIA DE SISTEMAS DE HIDRANTES</t>
  </si>
  <si>
    <t>PLACA DE SINALIZAÇÃO - EXTINTOR</t>
  </si>
  <si>
    <t>PLACA DE SINALIZAÇÃO - SAÍDA</t>
  </si>
  <si>
    <t>PLACA DE SINALIZAÇÃO - ORIENTAÇÃO SAÍDA</t>
  </si>
  <si>
    <t>LUMINÁRIA DE EMERGÊNCIA COM 48 LEDS C/ BLOCO AUTOMÁTICO</t>
  </si>
  <si>
    <t>BARRA CHATA DE ALUMÍNIO 3/4" X 3/16" X 6M</t>
  </si>
  <si>
    <t>4.0</t>
  </si>
  <si>
    <t>5.0</t>
  </si>
  <si>
    <t>INSTALAÇÕES DE SPDA</t>
  </si>
  <si>
    <t>MINISTÉRIO DA INTEGRAÇÃO NACIONAL - MI</t>
  </si>
  <si>
    <t>COMPANHIA DE DESENVOLVIMENTO DOS VALES DO SÃO FRANCISCO E DO PARNAÍBA - CODEVASF</t>
  </si>
  <si>
    <t>7ª SUPERINTENDÊNCIA REGIONAL - 7ª SR</t>
  </si>
  <si>
    <t>PLANILHA DE COMPOSIÇÕES DE PREÇO</t>
  </si>
  <si>
    <t>Município: TERESINA – PI</t>
  </si>
  <si>
    <t>Referência:</t>
  </si>
  <si>
    <t>Objeto: Reforma e Readequação das Tomadas do novo prédio da 7ª - SR CODEVASF</t>
  </si>
  <si>
    <t>BDI:</t>
  </si>
  <si>
    <t>TOMADA INTERLIGADA COM OUTRA TOMADA</t>
  </si>
  <si>
    <t>ITEM</t>
  </si>
  <si>
    <t>TIPO DE TOMADA</t>
  </si>
  <si>
    <t>QUANTIDADE</t>
  </si>
  <si>
    <t>PREÇO UNITARIO</t>
  </si>
  <si>
    <t>PONTO DE INTERLIGAÇÃO COM BARRA DE TERRA DO CD.</t>
  </si>
  <si>
    <t>3</t>
  </si>
  <si>
    <t>PONTO DE INTERLIGAÇÃO COM MALHA DE ATERRAMENTO</t>
  </si>
  <si>
    <t>7ª GRA</t>
  </si>
  <si>
    <t>ASSISTENTE DA 7ª GRA</t>
  </si>
  <si>
    <t>SALA DE REUNIÃO DA 7ª GRA</t>
  </si>
  <si>
    <t>SALA DO SINDICATO DA 7ª SR</t>
  </si>
  <si>
    <t>CHEFE DA 7ª GRA/UFN</t>
  </si>
  <si>
    <t>7ª GRA/UFN</t>
  </si>
  <si>
    <t>SALA DE LICITAÇÃO</t>
  </si>
  <si>
    <t>CHEFE DA 7ª SL</t>
  </si>
  <si>
    <t>7ª SL</t>
  </si>
  <si>
    <t>ATENDIMENTO</t>
  </si>
  <si>
    <t xml:space="preserve">ARQUIVO </t>
  </si>
  <si>
    <t>RECEPÇÃO</t>
  </si>
  <si>
    <t>APOIO À VIGILÂNCIA</t>
  </si>
  <si>
    <t>PROTOCOLO</t>
  </si>
  <si>
    <t>ARQUIVO DO PROTOCOLO</t>
  </si>
  <si>
    <t>CHEFE DA 7ª GRG</t>
  </si>
  <si>
    <t>SALA DE REUNIÃO DA 7ª GRG</t>
  </si>
  <si>
    <t>APOIO ALCIO</t>
  </si>
  <si>
    <t>ASSISTENTE DA 7ª GRG</t>
  </si>
  <si>
    <t xml:space="preserve">7ª GRG </t>
  </si>
  <si>
    <t>CHEFE DA 7ª GRG/UMC</t>
  </si>
  <si>
    <t>ARQUIVO</t>
  </si>
  <si>
    <t>7ª GRG/UPO</t>
  </si>
  <si>
    <t>SALA DOS MOTORISTAS</t>
  </si>
  <si>
    <t>VIGIA</t>
  </si>
  <si>
    <t xml:space="preserve">COPA </t>
  </si>
  <si>
    <t>COZINHA</t>
  </si>
  <si>
    <t>CHEFE DA 7ª GRA/USA</t>
  </si>
  <si>
    <t>ARQUIVO DA 7ª GRA/USA</t>
  </si>
  <si>
    <t>7ª GRA/USA</t>
  </si>
  <si>
    <t>7ªGRA / UGP</t>
  </si>
  <si>
    <t>CHEFE DA 7ª GRA/UGP</t>
  </si>
  <si>
    <t>SALA DO PSICÓLOGO/A.SOCIAL</t>
  </si>
  <si>
    <t>ATENDIMENTO PSICOLOGO/A. SOCIAL</t>
  </si>
  <si>
    <t>CHEFE DA 7ª GRA/UCB</t>
  </si>
  <si>
    <t>7ª GRA/UCB</t>
  </si>
  <si>
    <t>CHEFE DA 7ª GRG/UTI</t>
  </si>
  <si>
    <t>ARQUIVO DA 7ª GRG/UTI</t>
  </si>
  <si>
    <t>TÉCNICOS DA UTI</t>
  </si>
  <si>
    <t>RECEPÇÃO UTI</t>
  </si>
  <si>
    <t>SALA DE DESCANSO</t>
  </si>
  <si>
    <t>ARQUIVODA 7ªGRI/UAF/UGE/UAP</t>
  </si>
  <si>
    <t>CHEFE DA 7ª GRI/UAF</t>
  </si>
  <si>
    <t>CHEFE DA 7ª GRI/UGE</t>
  </si>
  <si>
    <t>CHEFE DA 7ª GRI/UAP</t>
  </si>
  <si>
    <t>ASSISTENTE DA 7ª GRI</t>
  </si>
  <si>
    <t xml:space="preserve">CHEFE DA 7ª GRI </t>
  </si>
  <si>
    <t>ARQUIVO DA 7ª GRI</t>
  </si>
  <si>
    <t>SALA DE REUNIÃO</t>
  </si>
  <si>
    <t>ARQUIVO DA SALA DE REUNIÃO</t>
  </si>
  <si>
    <t xml:space="preserve">ALMOXARIFADO 1 </t>
  </si>
  <si>
    <t xml:space="preserve">ALMOXARIFADO 2 </t>
  </si>
  <si>
    <t>APOIO AO PESSOAL DA LIMPEZA</t>
  </si>
  <si>
    <t>COPA DO PESSOAL DA LIMPEZA</t>
  </si>
  <si>
    <t>ARQUIVO 7ª SR</t>
  </si>
  <si>
    <t>SALAS DA CARCERAGEM</t>
  </si>
  <si>
    <t>ASSISTENTE DA 7ªGRD</t>
  </si>
  <si>
    <t>ARQUIVO DA ASSISTENTE DA 7ª GRD</t>
  </si>
  <si>
    <t>CHEFE DA 7ª GRD</t>
  </si>
  <si>
    <t>SALA DE REUNIAO DA 7ª GRD</t>
  </si>
  <si>
    <t>GESTOR AGUA PARA TODOS</t>
  </si>
  <si>
    <t>AGUA PARA TODOS</t>
  </si>
  <si>
    <t>GESTOR DO PAC</t>
  </si>
  <si>
    <t>CHEFE DA 7ªGRD/UIP</t>
  </si>
  <si>
    <t xml:space="preserve">7ª GRD /UIP - ANTI- SALA </t>
  </si>
  <si>
    <t>7ª GRD UIP</t>
  </si>
  <si>
    <t>APOIO AOS ESCRITORIOS</t>
  </si>
  <si>
    <t>ARQUIVO DA ASSISTENTE DA 7ªGRR</t>
  </si>
  <si>
    <t>ASSISTENTE DA 7ª GRR</t>
  </si>
  <si>
    <t>CHEFE DA 7ª GRR</t>
  </si>
  <si>
    <t>7ª GRR/UDT</t>
  </si>
  <si>
    <t>CHEFE DA 7ª GRR/UDT</t>
  </si>
  <si>
    <t>ARQUIVO DA 7ªGRR</t>
  </si>
  <si>
    <t>7ª GRR</t>
  </si>
  <si>
    <t xml:space="preserve">CHEFE DA 7ª GRR /UMA </t>
  </si>
  <si>
    <t xml:space="preserve"> 7ª GRR /UMA </t>
  </si>
  <si>
    <t>CHEFE DA 7ª GRR /USA</t>
  </si>
  <si>
    <t xml:space="preserve"> 7ª GRR /USA</t>
  </si>
  <si>
    <t>CHEFE DA 7ª GRD/UEP</t>
  </si>
  <si>
    <t xml:space="preserve"> 7ª GRD /UEP</t>
  </si>
  <si>
    <t>SEQ 1</t>
  </si>
  <si>
    <t>SEQ 2</t>
  </si>
  <si>
    <t>7ª SUPERINTENDÊNCIA</t>
  </si>
  <si>
    <t>SALA DE REUNIÃO - 7ª SR</t>
  </si>
  <si>
    <t>SECRETÁRIA DA 7ª SR</t>
  </si>
  <si>
    <t>CIERCULAÇÃO SALA DE REUNIÃO  DA 7ª SR</t>
  </si>
  <si>
    <t>ASSESSORA DO SUPERINTENDENTE</t>
  </si>
  <si>
    <t xml:space="preserve">CHEFE DE GABINETE </t>
  </si>
  <si>
    <t>ASSISTENTE DE GABINETE</t>
  </si>
  <si>
    <t>ARQUIVO DA ASSISTENTE DE GABINETE.</t>
  </si>
  <si>
    <t>CHEFE DA 7ª AJ</t>
  </si>
  <si>
    <t>ASSISTENTE DA 7ª AJ</t>
  </si>
  <si>
    <t xml:space="preserve"> ASSESSORIA DA 7ª AJ 1</t>
  </si>
  <si>
    <t xml:space="preserve"> ASSESSORIA DA 7ª AJ 2</t>
  </si>
  <si>
    <t xml:space="preserve">ARQUIVO  DA 7ª AJ </t>
  </si>
  <si>
    <t>CHEFE DA 7ª CP</t>
  </si>
  <si>
    <t>7ª CP</t>
  </si>
  <si>
    <t>DEPÓSITO DA 7ªCP</t>
  </si>
  <si>
    <t>SALA DE EQUIPAMENTOS 3</t>
  </si>
  <si>
    <t>BIBLIOTECA DA 7ª SR</t>
  </si>
  <si>
    <t xml:space="preserve"> SALA DA CIPA</t>
  </si>
  <si>
    <t>BIBLIOTECA  DEPOSITO</t>
  </si>
  <si>
    <t>AUDITÓRIO</t>
  </si>
  <si>
    <t>GUARITA</t>
  </si>
  <si>
    <t>COMPOSIÇÃO DOS PONTOS DE TOMADAS  CONTRATO NOVO</t>
  </si>
  <si>
    <t>UNID</t>
  </si>
  <si>
    <t>PONTO DE TOMADA  ADAPTADO DE EXISTENTE, INCLUINDO, TOMADA 2P+T PADRÃO ABNT, CABO P/ ATERRAMENTO, CANALETA LINHA X.</t>
  </si>
  <si>
    <t>M-M-S</t>
  </si>
  <si>
    <t>COD</t>
  </si>
  <si>
    <t>SINAPI/SEINFRA-CE</t>
  </si>
  <si>
    <t>INSUMO</t>
  </si>
  <si>
    <t>QUANT</t>
  </si>
  <si>
    <t>UNITÁRIO</t>
  </si>
  <si>
    <t>SERVIÇO</t>
  </si>
  <si>
    <t>TOMADA BAIXA DE EMBUTIR 1 MODULO 2P+T, 10A, INCLUINDO  SUPORTE E PLACA. FORNECIMENTO E INSTALAÇÃO AF 12/2015</t>
  </si>
  <si>
    <t xml:space="preserve">CANALETA PLASTICA (20X10) MM, SISTEMA X, COM 1,5 M DE CABO ISOLADO FLEXIVEL 2,5 MM²-750V FORNECIMENTO E INSTALAÇÃO  COM </t>
  </si>
  <si>
    <t>CABO DE COBRE FLEXÍVEL ISOLADO, 2,5 MM2 , ANTI-CHAMA 750 V  , PARA CIRCUITOS TERMINAIS - FORNECIMENTO E INSTALAÇÃO. AF_12/2015</t>
  </si>
  <si>
    <t>PONTO PARA CONEXÃO DE TOMADA DO  PAVIMENTO SUPERIOR  À BARRA DE TERRA DOS CD'S</t>
  </si>
  <si>
    <t>SINAPI/ ORSE</t>
  </si>
  <si>
    <t>PONTO PARA CONEXÃO DE TOMADA DO  PAVIMENTO TERREO  À MALHA DE ATERRAMENTO.</t>
  </si>
  <si>
    <t>SINAPI</t>
  </si>
  <si>
    <t>RASGO EM CONTRAPISO PARA RAMAIS DE DISTRIBUIÇÃO COM DIAMETRO MENORES QUE 40MM</t>
  </si>
  <si>
    <t>ELETRODUTO FLEXÍVEL CORRUGADO, PVC, DN 20 MM (1/2"), PARA CIRCUITOS TERMINAIS, INSTALADO EM PISO OU  PAREDE - FORNECIMENTO E INSTALAÇÃO. AF_12/2015</t>
  </si>
  <si>
    <t xml:space="preserve">MATERIAIS </t>
  </si>
  <si>
    <t>CONECTOR METÁLICO TIPO PARAFUSO FENDIDO COM SEPARADOR DE CABO BIMETÁLICO PARA CABO DE 50MM²</t>
  </si>
  <si>
    <t>93143</t>
  </si>
  <si>
    <t>MALHA DE ATERRAMENTO INFERIOR</t>
  </si>
  <si>
    <t>DEMOLICAO DE CONCRETO SIMPLES 0,03X0,3X381</t>
  </si>
  <si>
    <t>M³</t>
  </si>
  <si>
    <t>ESCAVAÇÃO MANUAL DE VALAS  0,3x0,4x486</t>
  </si>
  <si>
    <t>A- 72930-72315</t>
  </si>
  <si>
    <t>72930A</t>
  </si>
  <si>
    <t>CORDOALHA DE COBRE NU - 50,00 MM2 - FORNECIMENTO E INSTALAÇÃO</t>
  </si>
  <si>
    <t>73964/006</t>
  </si>
  <si>
    <t>REATERRO DE VALA COM COMPACTAÇÃO MANUAL</t>
  </si>
  <si>
    <t>73922/005</t>
  </si>
  <si>
    <t>RECUPERAÇÃO DA CALÇADA PISO CIMENTADO TRACO 1:3 (CIMENTO E AREIA) ACABAMENTO LISO ESPESSURA 3CM DE ESPESSURA , PREPARO MANUAL DE ARGAMASSA.</t>
  </si>
  <si>
    <t>M²</t>
  </si>
  <si>
    <t>HASTE COPPERWELD 5/8 X 3,0M COM CONECTOR FORNECIMENTO E INSTALAÇÃO</t>
  </si>
  <si>
    <t>74051/002</t>
  </si>
  <si>
    <t>CAIXA DE INSPEÇÃO SIMPLES EM CONCRETO PRE-MOLDADO DN 40MM COM TAMPA FORNECIMENTO E INSTALAÇÃO .</t>
  </si>
  <si>
    <t>COMPANHIA DE DESENV. DOS VALES DO SÃO FRANCISCO E DO PARNAÍBA - CODEVASF</t>
  </si>
  <si>
    <t>ANÁLISE DA PLANILHA ORÇAMENTÁRIA</t>
  </si>
  <si>
    <t>Obejto: Reforma da Nova Sede da 7ª Superintendência Regional da CODEVASF</t>
  </si>
  <si>
    <t>ORÇAMENTO</t>
  </si>
  <si>
    <t>EXTENSÃO:</t>
  </si>
  <si>
    <t>KM</t>
  </si>
  <si>
    <t>PREÇO UNITÁRIO</t>
  </si>
  <si>
    <t>PREÇO TOTAL</t>
  </si>
  <si>
    <t>INSTALAÇÃO ELEVADOR</t>
  </si>
  <si>
    <t>ELETRODUTO RÍGIDO ROSCÁVEL, PVC, DN 40 MM (1 1/4"), PARA CIRCUITOS TERMINAIS, INSTALADO EM PAREDE - FORNECIMENTO E INSTALAÇÃO. AF_12/2015</t>
  </si>
  <si>
    <t>CURVA 90 GRAUS PARA ELETRODUTO, PVC, ROSCÁVEL, DN 32 MM (1"), PARA CIRCUITOS TERMINAIS, INSTALADA EM FORRO - FORNECIMENTO E INSTALAÇÃO. AF_12/2015</t>
  </si>
  <si>
    <t>UND</t>
  </si>
  <si>
    <t>LUVA PARA ELETRODUTO, PVC, ROSCÁVEL, DN 40 MM (1 1/4"), PARA CIRCUITOS TERMINAIS, INSTALADA EM FORRO - FORNECIMENTO E INSTALAÇÃO. AF_12/2015</t>
  </si>
  <si>
    <t>FIXAÇÃO DE TUBOS HORIZONTAIS DE PPR DIÂMETROS MENORES OU IGUAIS A 40 MM COM ABRAÇADEIRA METÁLICA RÍGIDA TIPO D 1/2", FIXADA EM PERFILADO EM LAJE. AF_05/2015</t>
  </si>
  <si>
    <t>CABO DE COBRE FLEXÍVEL ISOLADO, 6 MM², ANTI-CHAMA 450/750 V, PARA CIRCUITOS TERMINAIS - FORNECIMENTO E INSTALAÇÃO. AF_12/2015</t>
  </si>
  <si>
    <t>DISJUNTOR TERMOMAGNETICO TRIPOLAR PADRAO NEMA (AMERICANO) 10 A 50A 240V, FORNECIMENTO E INSTALACAO</t>
  </si>
  <si>
    <t>QUADRO DE DISTRIBUICAO DE ENERGIA EM CHAPA DE AÇO GALVANIZADO, PARA 12 DISJUNTORES TERMOMAGNETICOS MONOPOLARES, COM BARRAMENTO TRIFASICO E NEUTRO - FORNECIMENTO E INSTALACAO</t>
  </si>
  <si>
    <t>CAIXA RETANGULAR 20 X 20 ALTA (4,00 M DO PISO), PVC, INSTALADA EM PAREDE - FORNECIMENTO E INSTALAÇÃO. AF_12/2015</t>
  </si>
  <si>
    <t xml:space="preserve">PONTO DE ILUMINAÇÃO RESIDENCIAL INCLUINDO INTERRUPTOR SIMPLES 1 TECLA, CAIXA ELÉTRICA, ELETRODUTO, CABO, RASGO, QUEBRA E CHUMBAMENTO, PLAFON E LÂMPADA. FORNECIMENTO E INSTALAÇÃO. </t>
  </si>
  <si>
    <t xml:space="preserve">PONTO DE TOMADA RESIDENCIAL INCLUINDO TOMADA (2 MÓDULOS) 10A/250V, CAIXA ELÉTRICA, ELETRODUTO, CABO, RASGO, QUEBRA E CHUMBAMENTO. FORNECIMENTO E INSTALAÇÃO. </t>
  </si>
  <si>
    <t>TOTAL GERAL S/ BDI (R$)</t>
  </si>
  <si>
    <t>6.0</t>
  </si>
  <si>
    <t>TOTALCOM BDI 26,24%</t>
  </si>
  <si>
    <t>DEZ/2016</t>
  </si>
  <si>
    <t>TOTAL GERAL C/ BDI (26,24%) (R$)</t>
  </si>
  <si>
    <t xml:space="preserve">SINAPI - DEZ/16 </t>
  </si>
  <si>
    <t>COMPANHIA DE DESENVOLVIMENTO DOS VALES DO SÃO FRANCISCO E DO PARNAÍBA</t>
  </si>
  <si>
    <t>PLANILHA ORÇAMENTÁRIA</t>
  </si>
  <si>
    <t>Município:</t>
  </si>
  <si>
    <t>TERESINA – PI</t>
  </si>
  <si>
    <t>Obejto:</t>
  </si>
  <si>
    <t xml:space="preserve"> Reforma de prédio da nova sede da 7ª-SR Codevasf</t>
  </si>
  <si>
    <t>ORÇAMENTO DA REFORMA DOS BANHEIROS DA 7ª SR</t>
  </si>
  <si>
    <t>VALOR (R$)</t>
  </si>
  <si>
    <t>Custo Unitário (R$)</t>
  </si>
  <si>
    <t>Preço Unitário (R$)</t>
  </si>
  <si>
    <t>SERVIÇOS INICIAIS</t>
  </si>
  <si>
    <t>C2210 (Seinfra/CE)</t>
  </si>
  <si>
    <t>Remoção de esquadrias (PORTAS)</t>
  </si>
  <si>
    <t>m²</t>
  </si>
  <si>
    <t>C1064 (Seinfra/CE)</t>
  </si>
  <si>
    <t>Demolição de piso cerâmico</t>
  </si>
  <si>
    <t>73801/002</t>
  </si>
  <si>
    <t>Demolição de contrapiso</t>
  </si>
  <si>
    <t>Demolição de revestimento cerâmico</t>
  </si>
  <si>
    <t>73802/001</t>
  </si>
  <si>
    <t>Demolição de reboco</t>
  </si>
  <si>
    <t>PISOS</t>
  </si>
  <si>
    <t xml:space="preserve">Revestimento cerâmico para piso com placas tipo grês </t>
  </si>
  <si>
    <t>REVESTIMENTO DE PAREDES</t>
  </si>
  <si>
    <t>Emboço traço 1:2:8 (cimento, cal e areia)</t>
  </si>
  <si>
    <t>Revestimento cerâmico com placas tipo grês  (para parede)</t>
  </si>
  <si>
    <t>ESQUADRIAS</t>
  </si>
  <si>
    <t>4.1</t>
  </si>
  <si>
    <t>C1973 (Seinfra/CE)</t>
  </si>
  <si>
    <t>Porta de Aluminio e acrílico p/box (0,60mx1,95m)</t>
  </si>
  <si>
    <t>INSTALAÇÕES HIDRO-SANITARIAS</t>
  </si>
  <si>
    <t>5.1</t>
  </si>
  <si>
    <t>Vaso sanitário de louça branca, com caixa de descarga acoplada</t>
  </si>
  <si>
    <t>5.2</t>
  </si>
  <si>
    <t>Cuba de embutir em louça branca - fornecimento e instalação</t>
  </si>
  <si>
    <t>5.3</t>
  </si>
  <si>
    <t>C0797 (Seinfra/CE)</t>
  </si>
  <si>
    <t>Chuveiro plástico</t>
  </si>
  <si>
    <t>5.4</t>
  </si>
  <si>
    <t>C1948 (Seinfra/CE)</t>
  </si>
  <si>
    <t>Ponto Hidraulico (material e execução)</t>
  </si>
  <si>
    <t>pt</t>
  </si>
  <si>
    <t>5.5</t>
  </si>
  <si>
    <t>C1950 (Seinfra/CE)</t>
  </si>
  <si>
    <t>Ponto Sanitário (material e execução)</t>
  </si>
  <si>
    <t>5.6</t>
  </si>
  <si>
    <t>Registro de gaveta com canopla 25mm</t>
  </si>
  <si>
    <t>5.7</t>
  </si>
  <si>
    <t>Registro de pressão com canopla 20mm</t>
  </si>
  <si>
    <t>5.8</t>
  </si>
  <si>
    <t>Sifão tipo garrafa/copo em pvc</t>
  </si>
  <si>
    <t>5.9</t>
  </si>
  <si>
    <t>C1990 (Seinfra/CE)</t>
  </si>
  <si>
    <t>Porta sabão líquido de vidro (instalado)</t>
  </si>
  <si>
    <t>5.10</t>
  </si>
  <si>
    <t>C4670 (Seinfra/CE)</t>
  </si>
  <si>
    <t>Porta papel metálico</t>
  </si>
  <si>
    <t>5.11</t>
  </si>
  <si>
    <t>Torneira cromada para lavatório</t>
  </si>
  <si>
    <t>SERVIÇOS COMPLEMENTARES</t>
  </si>
  <si>
    <t>6.1</t>
  </si>
  <si>
    <t>C4068 (Seinfra/CE)</t>
  </si>
  <si>
    <t>Bancada de granito cinza</t>
  </si>
  <si>
    <t>6.2</t>
  </si>
  <si>
    <t>C2284 (Seinfra/CE)</t>
  </si>
  <si>
    <t>Soleira em granito (P/ Piso)</t>
  </si>
  <si>
    <t>6.3</t>
  </si>
  <si>
    <t>Espelho cristal, espessura 4mm, com parafusos de fixacao, sem moldura</t>
  </si>
  <si>
    <t>6.4</t>
  </si>
  <si>
    <t>C0223 (Seinfra/CE)</t>
  </si>
  <si>
    <t>Armário de aço p/ utensilios (1,90X0,9X0,5)M</t>
  </si>
  <si>
    <t>6.5</t>
  </si>
  <si>
    <t>74086/001</t>
  </si>
  <si>
    <t>Limpeza de Louças e Metais</t>
  </si>
  <si>
    <t>6.6</t>
  </si>
  <si>
    <t>Limpeza Final - WC's</t>
  </si>
  <si>
    <t>TOTAL GERAL (R$):</t>
  </si>
  <si>
    <t xml:space="preserve">7ª SUPERINTENDÊNCIA REGIONAL </t>
  </si>
  <si>
    <t>Serviços Extras da Reforma de prédio da nova sede da 7ª-SR CODEVASF</t>
  </si>
  <si>
    <t>SINAPI-PI (Data-Base: DEZ/16) / SEINFRA-CE (Tab. 024.1)</t>
  </si>
  <si>
    <t>PLANILHA RESUMO - SERVIÇOS EXTRAS</t>
  </si>
  <si>
    <t>PLACA DE OBRA (3,20 x 2,00)m</t>
  </si>
  <si>
    <t>REFORMA DOS BANHEIROS</t>
  </si>
  <si>
    <t>INSTALAÇÕES ELÉTRICAS</t>
  </si>
  <si>
    <t>INSTALAÇÕES DE COMBATE A INCENDIO E PANICO</t>
  </si>
  <si>
    <t>HIDRANTES</t>
  </si>
  <si>
    <t>7.0</t>
  </si>
  <si>
    <t>ADEQUAÇÕES À ACESSIBILIDADE (INCLUINDO O ELEVADOR E PINTURA PREDIO)</t>
  </si>
  <si>
    <t>Objeto:</t>
  </si>
  <si>
    <t xml:space="preserve">C R O N O G R A M A     F Í S I C O   - F I N A N C E I R O </t>
  </si>
  <si>
    <t xml:space="preserve">VALOR </t>
  </si>
  <si>
    <t>MESES</t>
  </si>
  <si>
    <t>DISCRIMINAÇÃO DOS SERVIÇOS</t>
  </si>
  <si>
    <t>%</t>
  </si>
  <si>
    <t>R$</t>
  </si>
  <si>
    <t>MÊS 1</t>
  </si>
  <si>
    <t>MÊS 2</t>
  </si>
  <si>
    <t>MÊS 3</t>
  </si>
  <si>
    <t>MÊS 4</t>
  </si>
  <si>
    <t>MÊS 5</t>
  </si>
  <si>
    <t>MÊS 6</t>
  </si>
  <si>
    <t>PLACA DA OBRA</t>
  </si>
  <si>
    <t>REFORMA DOS WCS</t>
  </si>
  <si>
    <t>INSTALAÇÕES DE COMBATE A INCENDIO E PANICO, SPDA E HIDRANTES</t>
  </si>
  <si>
    <t>TOTAL SIMPLES:</t>
  </si>
  <si>
    <t>TOTAL ACUMULADO:</t>
  </si>
  <si>
    <t>A</t>
  </si>
  <si>
    <t>Custo Direto Total</t>
  </si>
  <si>
    <t>Taxa de BDI %</t>
  </si>
  <si>
    <t>Total da Composição</t>
  </si>
  <si>
    <t>Total de Serviços Auxiliares</t>
  </si>
  <si>
    <t>SINAPI-PI, NOV16 e SEINFRA/CE 24.1</t>
  </si>
  <si>
    <t>Obejto: Adequação da nova da 7ª Superintendência Regional da CODEVASF para portadores de deficiência física</t>
  </si>
  <si>
    <t>Demolição de calçada</t>
  </si>
  <si>
    <t>Demolição de alvenaria</t>
  </si>
  <si>
    <t>Locação da obra</t>
  </si>
  <si>
    <t>Demolição de coberta em estrutura metálica</t>
  </si>
  <si>
    <t>Retirada de divisórias</t>
  </si>
  <si>
    <t>MOVIMENTO DE TERRA</t>
  </si>
  <si>
    <t>Esc. Manual de valas em mat. De1ª cat.</t>
  </si>
  <si>
    <t>m³</t>
  </si>
  <si>
    <t>Reaterro c/ compactação manual c/ reaproveitamento</t>
  </si>
  <si>
    <t>INFRA-ESTRUTURA</t>
  </si>
  <si>
    <t>Fundação em pedra argamassada</t>
  </si>
  <si>
    <t>Alvenaria de embassamento de tij fur, c/ argam. Mista</t>
  </si>
  <si>
    <t>Fundação em concreto ciclópico</t>
  </si>
  <si>
    <t>SUPER-ESTRUTURA</t>
  </si>
  <si>
    <t>Concreto armado fck=20Mpa (em pilares)</t>
  </si>
  <si>
    <t>4.2</t>
  </si>
  <si>
    <t>Concreto armado fck=20Mpa (em vigas)</t>
  </si>
  <si>
    <t>4.3</t>
  </si>
  <si>
    <t>Concreto armado fck=20Mpa (em laje)</t>
  </si>
  <si>
    <t>ESTRUTURA DE VEDAÇÃO</t>
  </si>
  <si>
    <t>Alvenaria de tijolo cerâmico e=9cm</t>
  </si>
  <si>
    <t>Latro de concreto</t>
  </si>
  <si>
    <t>Revestimento cerâmico p/ piso com placas tipo grês de dimensões 45x45 cm</t>
  </si>
  <si>
    <t>Piso tátil de borracha</t>
  </si>
  <si>
    <t>Soleira em granito</t>
  </si>
  <si>
    <t>Piso cimentado</t>
  </si>
  <si>
    <t>7.1</t>
  </si>
  <si>
    <t>Chapisco c/  argam. Cimentoe areia traço 1:3</t>
  </si>
  <si>
    <t>7.2</t>
  </si>
  <si>
    <t>7.3</t>
  </si>
  <si>
    <t xml:space="preserve">Reboco </t>
  </si>
  <si>
    <t>7.4</t>
  </si>
  <si>
    <t>Cerâmica esmaltada c/ argamassa pré-fabricada 10 x 10 cm (Fachada)</t>
  </si>
  <si>
    <t>7.5</t>
  </si>
  <si>
    <t>Revestimento cerâmico tipo grês 33x45</t>
  </si>
  <si>
    <t>8.0</t>
  </si>
  <si>
    <t>FORRO</t>
  </si>
  <si>
    <t>8.1</t>
  </si>
  <si>
    <t>Forro de gesso</t>
  </si>
  <si>
    <t>9.0</t>
  </si>
  <si>
    <t>9.1</t>
  </si>
  <si>
    <t>Porta de madeira (0,80x2,10)m adaptada p/ cadeirante</t>
  </si>
  <si>
    <t>9.2</t>
  </si>
  <si>
    <t>Alizar/Guarnição para porta (0,80x2,10)</t>
  </si>
  <si>
    <t>9.3</t>
  </si>
  <si>
    <t>Fechadura de embutir para porta de banheiro</t>
  </si>
  <si>
    <t>9.4</t>
  </si>
  <si>
    <t>Janela de aluminio natural com vidro e=5mm</t>
  </si>
  <si>
    <t>10.0</t>
  </si>
  <si>
    <t>INSTALAÇÕES ELETRICAS</t>
  </si>
  <si>
    <t>10.1</t>
  </si>
  <si>
    <t>Luminaria globo vidroleitoso/plafonier/bocal/lampada 100w</t>
  </si>
  <si>
    <t>10.2</t>
  </si>
  <si>
    <t>Interruptor simples - 1 tecla -  fornecimento e instalação</t>
  </si>
  <si>
    <t>10.3</t>
  </si>
  <si>
    <t>Interruptor simples - 2 tecla -  fornecimento e instalação</t>
  </si>
  <si>
    <t>10.4</t>
  </si>
  <si>
    <t>Tomada Simples - fornecimento e instalação</t>
  </si>
  <si>
    <t>11.0</t>
  </si>
  <si>
    <t>11.1</t>
  </si>
  <si>
    <t>Reserv. de Fibrac. CAP = 500L</t>
  </si>
  <si>
    <t>11.2</t>
  </si>
  <si>
    <t>Fossa séptica</t>
  </si>
  <si>
    <t>11.3</t>
  </si>
  <si>
    <t>Sumidouro</t>
  </si>
  <si>
    <t>11.4</t>
  </si>
  <si>
    <t>Bacia sanitária c/ caixa acoplada para cadeirantes</t>
  </si>
  <si>
    <t>11.5</t>
  </si>
  <si>
    <t>Bancada em granito p/ lavatório</t>
  </si>
  <si>
    <t>11.6</t>
  </si>
  <si>
    <t>Cuba de embutir para lavatório</t>
  </si>
  <si>
    <t>11.7</t>
  </si>
  <si>
    <t>Torneira p/ lavatorio</t>
  </si>
  <si>
    <t>11.8</t>
  </si>
  <si>
    <t>Ponto de consumo de água - fornecimento e instalação</t>
  </si>
  <si>
    <t>11.9</t>
  </si>
  <si>
    <t>Registro de gaveta 1" - fornecimento e instalação</t>
  </si>
  <si>
    <t>11.10</t>
  </si>
  <si>
    <t>Ponto de esgoto em PVC para lavatório</t>
  </si>
  <si>
    <t>11.11</t>
  </si>
  <si>
    <t>Ponto de esgoto em PVC para sanitário</t>
  </si>
  <si>
    <t>11.12</t>
  </si>
  <si>
    <t>Instalação de caixa d'água existente</t>
  </si>
  <si>
    <t>12.0</t>
  </si>
  <si>
    <t>PINTURAS</t>
  </si>
  <si>
    <t>12.1</t>
  </si>
  <si>
    <t>Emassamento e lixamento de paredes duas demãos</t>
  </si>
  <si>
    <t>12.2</t>
  </si>
  <si>
    <t>Pintura latex duas demãos  p/ paredes</t>
  </si>
  <si>
    <t>12.3</t>
  </si>
  <si>
    <t>Pintura esmalte duas demãos, p/ esquadria de madeira</t>
  </si>
  <si>
    <t>13.0</t>
  </si>
  <si>
    <t>13.1</t>
  </si>
  <si>
    <t>Espelho cristal esp.=4mm (banheiros)</t>
  </si>
  <si>
    <t>13.2</t>
  </si>
  <si>
    <t>Barra de apoio p / deficientes fisicos c/ tubo inox p/ wc's</t>
  </si>
  <si>
    <t>13.3</t>
  </si>
  <si>
    <t>Demarcação de vagas de estacionamento</t>
  </si>
  <si>
    <t>13.4</t>
  </si>
  <si>
    <t>Grelha (fechamento de canaleta)</t>
  </si>
  <si>
    <t>13.5</t>
  </si>
  <si>
    <t>Recuperação de assoalho de madeira</t>
  </si>
  <si>
    <t>13.6</t>
  </si>
  <si>
    <t>Piso vinílico semiflexível e=2mm</t>
  </si>
  <si>
    <t>13.7</t>
  </si>
  <si>
    <t>Remanejamento de balcão de madeira</t>
  </si>
  <si>
    <t>13.8</t>
  </si>
  <si>
    <t>Cobertura com telha ondulada de alumínio, espessura de 7 mm</t>
  </si>
  <si>
    <t>13.9</t>
  </si>
  <si>
    <t xml:space="preserve">Elevador 08 passageiros 02 paradas </t>
  </si>
  <si>
    <t>13.10</t>
  </si>
  <si>
    <t>Cobertura com telha plástica transparente, inclusive fixação</t>
  </si>
  <si>
    <t>TOTAL GERAL (R$)</t>
  </si>
  <si>
    <t>CHUMBAMENTO LINEAR EM ALVENARIA PARA RAMAIS/DISTRIBUIÇÃO COM DIÂMETROS CHUMBAMENTO LINEAR EM ALVENARIA PARA RAMAIS/DISTRIBUIÇÃO COM DIÂMETROS</t>
  </si>
  <si>
    <t>PONTO DE CONSUMO DE ÁGUA FRIA (SUBRAMAL) COM TUBULAÇÃO DE PVC, DN 25 MM, INSTALADO EM RAMAL DE ÁGUA. AF_12/2014</t>
  </si>
  <si>
    <t>TUBO, PVC, SOLDÁVEL, DN 25MM, INSTALADO EM RAMAL OU SUB-RAMAL DE ÁGUA FORNECIMENTO E INSTALAÇÃO . AF_12/2014_P</t>
  </si>
  <si>
    <t>JOELHO 90 GRAUS, PVC, SOLDÁVEL, DN 25MM, INSTALADO EM RAMAL OU SUB-RAMAL DE ÁGUA FORNECIMENTO E INSTALAÇÃO . AF_12/2014_P</t>
  </si>
  <si>
    <t>JOELHO 90 GRAUS COM BUCHA DE LATÃO, PVC, SOLDÁVEL, DN 25MM, X 3/4 INSTALADO EM RAMAL OU SUB-RAMAL DE ÁGUA FORNECIMENTO E INSTALAÇÃO . AF_12/2014_P</t>
  </si>
  <si>
    <t>TE, PVC, SOLDÁVEL, DN 25MM, INSTALADO EM RAMAL OU SUB-RAMAL DE ÁGUA FORNECIMENTO E INSTALAÇÃO. AF_12/2014_P</t>
  </si>
  <si>
    <t>RASGO EM ALVENARIA PARA RAMAIS/ DISTRIBUIÇÃO COM DIAMETROS MENORES OU IGUAIS A 40 MM. AF_05/2015</t>
  </si>
  <si>
    <t>COMPOSIÇÃO DE B.D.I</t>
  </si>
  <si>
    <t>Reforma e  Readequação de layout  do novo prédio da 7ª -SR CODEVASF</t>
  </si>
  <si>
    <t>Item</t>
  </si>
  <si>
    <t>Descrição dos serviços</t>
  </si>
  <si>
    <t>Preço de Venda (%)</t>
  </si>
  <si>
    <t>Custo Direto (%)</t>
  </si>
  <si>
    <t>Administração Central (A)</t>
  </si>
  <si>
    <t>Impostos e Taxas (I)</t>
  </si>
  <si>
    <t>ISS</t>
  </si>
  <si>
    <t>PIS</t>
  </si>
  <si>
    <t>Cofins</t>
  </si>
  <si>
    <t>CPRB (INSS)</t>
  </si>
  <si>
    <t xml:space="preserve">Risco, seguro e garantia (R) </t>
  </si>
  <si>
    <t>Risco</t>
  </si>
  <si>
    <t>Seguro</t>
  </si>
  <si>
    <t>Garantia</t>
  </si>
  <si>
    <t>Despesas Financeiras (DF)</t>
  </si>
  <si>
    <t>Lucro (L)</t>
  </si>
  <si>
    <t>BDI* (%):</t>
  </si>
  <si>
    <t>Considerações:</t>
  </si>
  <si>
    <t>Acórdão nº 2622/2013 - TCU /Plenário</t>
  </si>
  <si>
    <r>
      <t xml:space="preserve">(*) </t>
    </r>
    <r>
      <rPr>
        <b/>
        <sz val="10"/>
        <rFont val="Arial"/>
        <family val="2"/>
      </rPr>
      <t>BDI (%) = (((1+(AC+S+R+G))*(1+DF)*(1+L)/(1-I))-1)*100</t>
    </r>
  </si>
  <si>
    <t>* Considerando a Lei nº 12.844/2013 e Acórdão 2293/2013-TCU -Plenário  (Desoneração da Folha de Pagamento)</t>
  </si>
  <si>
    <t>Obras de Edificações - Reformas (Com ampliação de aé 40%)</t>
  </si>
  <si>
    <t>Valor da Obra:</t>
  </si>
  <si>
    <t>De R$ 150.000,01 até R$ 1.5000,000,00</t>
  </si>
  <si>
    <t>Tipo da Obra:</t>
  </si>
  <si>
    <t>Obra simples, em condições favoráveis, com execução em ritmo adequado</t>
  </si>
  <si>
    <t>ISS municipal:</t>
  </si>
  <si>
    <t>50% de 5,00% (Valor do ISS municipal)</t>
  </si>
  <si>
    <t>6.7</t>
  </si>
  <si>
    <t>Composição</t>
  </si>
  <si>
    <t>Instalação Hidráulica para Alimentação de Caixas d´Águas dos Banheiros</t>
  </si>
  <si>
    <t>89957 - ADAPTADA</t>
  </si>
  <si>
    <t>CAIXA D´ÁGUA 1</t>
  </si>
  <si>
    <t>CAIXA D´ÁGUA 2</t>
  </si>
  <si>
    <t>CAIXA D´ÁGUA 3</t>
  </si>
  <si>
    <t>CAIXA D´ÁGUA 4</t>
  </si>
  <si>
    <t>CAIXA D´ÁGUA 5</t>
  </si>
  <si>
    <t>SEM BDI</t>
  </si>
  <si>
    <t>COM BDI</t>
  </si>
  <si>
    <t>13.11</t>
  </si>
  <si>
    <t>Concreto Ciclópico (Fundação Mastro)</t>
  </si>
  <si>
    <t>13.12</t>
  </si>
  <si>
    <t>Tubo ferro galvanizado 3" (Mastro)</t>
  </si>
  <si>
    <t>ADMINISTRAÇÃO LOCAL DA OBRA</t>
  </si>
  <si>
    <t>13.13</t>
  </si>
  <si>
    <t>13.14</t>
  </si>
  <si>
    <t>Carga Manual de Entulho</t>
  </si>
  <si>
    <t>Transporte de Entulho</t>
  </si>
  <si>
    <t>Ligação provisória de energia</t>
  </si>
  <si>
    <t>unid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</si>
</sst>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7" formatCode="#,##0.00\ ;&quot; (&quot;#,##0.00\);&quot; -&quot;#.00\ ;@\ "/>
    <numFmt numFmtId="168" formatCode="_(* #,##0.00_);_(* \(#,##0.00\);_(* \-??_);_(@_)"/>
    <numFmt numFmtId="169" formatCode="_(* #,##0.00000_);_(* \(#,##0.00000\);_(* \-??_);_(@_)"/>
    <numFmt numFmtId="170" formatCode="dd/mm/yy"/>
    <numFmt numFmtId="171" formatCode="mm/yy"/>
    <numFmt numFmtId="172" formatCode="0.0"/>
    <numFmt numFmtId="173" formatCode="#,##0.000000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i/>
      <sz val="10"/>
      <color rgb="FFFF0000"/>
      <name val="Times New Roman"/>
      <family val="1"/>
    </font>
    <font>
      <b/>
      <u/>
      <sz val="14"/>
      <name val="Times New Roman"/>
      <family val="1"/>
    </font>
    <font>
      <b/>
      <u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1"/>
      <color theme="0"/>
      <name val="Times New Roman"/>
      <family val="1"/>
    </font>
    <font>
      <b/>
      <sz val="10"/>
      <color indexed="10"/>
      <name val="Times New Roman"/>
      <family val="1"/>
    </font>
    <font>
      <b/>
      <sz val="11"/>
      <name val="Times New Roman"/>
      <family val="1"/>
    </font>
    <font>
      <b/>
      <sz val="10"/>
      <color indexed="13"/>
      <name val="Times New Roman"/>
      <family val="1"/>
    </font>
    <font>
      <sz val="11"/>
      <color theme="0"/>
      <name val="Times New Roman"/>
      <family val="1"/>
    </font>
    <font>
      <b/>
      <sz val="10"/>
      <color indexed="15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b/>
      <sz val="11"/>
      <color theme="1"/>
      <name val="Times New Roman"/>
      <family val="1"/>
    </font>
    <font>
      <b/>
      <sz val="10"/>
      <color rgb="FF002060"/>
      <name val="Times New Roman"/>
      <family val="1"/>
    </font>
    <font>
      <sz val="11"/>
      <name val="Times New Roman"/>
      <family val="1"/>
    </font>
    <font>
      <sz val="11"/>
      <name val="Arial Narrow"/>
      <family val="2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b/>
      <sz val="8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b/>
      <sz val="9"/>
      <name val="Calibri"/>
      <family val="2"/>
    </font>
    <font>
      <b/>
      <sz val="10"/>
      <name val="Calibri"/>
      <family val="2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b/>
      <sz val="8"/>
      <name val="Calibri"/>
      <family val="2"/>
      <charset val="1"/>
    </font>
    <font>
      <b/>
      <sz val="11"/>
      <name val="Calibri"/>
      <family val="2"/>
      <charset val="1"/>
    </font>
    <font>
      <sz val="9"/>
      <name val="Calibri"/>
      <family val="2"/>
    </font>
    <font>
      <sz val="10"/>
      <color indexed="12"/>
      <name val="Calibri"/>
      <family val="2"/>
    </font>
    <font>
      <sz val="10"/>
      <color indexed="10"/>
      <name val="Calibri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Black"/>
      <family val="2"/>
    </font>
    <font>
      <sz val="11"/>
      <color indexed="8"/>
      <name val="Calibri"/>
      <family val="2"/>
    </font>
    <font>
      <b/>
      <sz val="8.5"/>
      <name val="Arial"/>
      <family val="2"/>
    </font>
    <font>
      <sz val="8.5"/>
      <name val="Arial"/>
      <family val="2"/>
    </font>
    <font>
      <b/>
      <sz val="8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44"/>
      </patternFill>
    </fill>
    <fill>
      <patternFill patternType="solid">
        <fgColor theme="0" tint="-0.14999847407452621"/>
        <bgColor indexed="44"/>
      </patternFill>
    </fill>
    <fill>
      <patternFill patternType="solid">
        <fgColor indexed="22"/>
        <bgColor indexed="4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44"/>
      </patternFill>
    </fill>
    <fill>
      <patternFill patternType="solid">
        <fgColor indexed="9"/>
        <bgColor indexed="26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3" fillId="0" borderId="0"/>
    <xf numFmtId="9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168" fontId="18" fillId="0" borderId="0" applyFill="0" applyBorder="0" applyAlignment="0" applyProtection="0"/>
    <xf numFmtId="9" fontId="18" fillId="0" borderId="0" applyFill="0" applyBorder="0" applyAlignment="0" applyProtection="0"/>
    <xf numFmtId="0" fontId="54" fillId="0" borderId="0"/>
  </cellStyleXfs>
  <cellXfs count="503">
    <xf numFmtId="0" fontId="0" fillId="0" borderId="0" xfId="0"/>
    <xf numFmtId="4" fontId="3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4" fontId="7" fillId="0" borderId="0" xfId="1" applyNumberFormat="1" applyFont="1" applyAlignment="1">
      <alignment horizontal="left"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left" vertical="center"/>
    </xf>
    <xf numFmtId="4" fontId="9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10" fillId="0" borderId="0" xfId="0" applyNumberFormat="1" applyFont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center" vertical="center"/>
    </xf>
    <xf numFmtId="49" fontId="11" fillId="2" borderId="2" xfId="0" quotePrefix="1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left" vertical="center"/>
    </xf>
    <xf numFmtId="164" fontId="12" fillId="0" borderId="0" xfId="0" applyNumberFormat="1" applyFont="1" applyAlignment="1">
      <alignment horizontal="left" vertical="center"/>
    </xf>
    <xf numFmtId="164" fontId="12" fillId="0" borderId="0" xfId="0" applyNumberFormat="1" applyFont="1" applyAlignment="1">
      <alignment vertical="center"/>
    </xf>
    <xf numFmtId="164" fontId="10" fillId="0" borderId="4" xfId="0" applyNumberFormat="1" applyFont="1" applyBorder="1" applyAlignment="1">
      <alignment vertical="center"/>
    </xf>
    <xf numFmtId="49" fontId="13" fillId="0" borderId="5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49" fontId="13" fillId="0" borderId="6" xfId="0" quotePrefix="1" applyNumberFormat="1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horizontal="left" vertical="center"/>
    </xf>
    <xf numFmtId="164" fontId="11" fillId="2" borderId="5" xfId="0" applyNumberFormat="1" applyFont="1" applyFill="1" applyBorder="1" applyAlignment="1">
      <alignment horizontal="center" vertical="center"/>
    </xf>
    <xf numFmtId="1" fontId="13" fillId="2" borderId="6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left" vertical="center" wrapText="1"/>
    </xf>
    <xf numFmtId="164" fontId="11" fillId="2" borderId="6" xfId="0" applyNumberFormat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vertical="center"/>
    </xf>
    <xf numFmtId="164" fontId="15" fillId="2" borderId="6" xfId="1" applyNumberFormat="1" applyFont="1" applyFill="1" applyBorder="1" applyAlignment="1">
      <alignment vertical="center"/>
    </xf>
    <xf numFmtId="164" fontId="11" fillId="2" borderId="7" xfId="1" applyNumberFormat="1" applyFont="1" applyFill="1" applyBorder="1" applyAlignment="1">
      <alignment vertical="center"/>
    </xf>
    <xf numFmtId="4" fontId="3" fillId="0" borderId="0" xfId="1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horizontal="left" vertical="center"/>
    </xf>
    <xf numFmtId="164" fontId="17" fillId="3" borderId="5" xfId="0" applyNumberFormat="1" applyFont="1" applyFill="1" applyBorder="1" applyAlignment="1">
      <alignment horizontal="center" vertical="center"/>
    </xf>
    <xf numFmtId="1" fontId="17" fillId="3" borderId="6" xfId="0" applyNumberFormat="1" applyFont="1" applyFill="1" applyBorder="1" applyAlignment="1">
      <alignment horizontal="center" vertical="center"/>
    </xf>
    <xf numFmtId="164" fontId="17" fillId="3" borderId="6" xfId="0" applyNumberFormat="1" applyFont="1" applyFill="1" applyBorder="1" applyAlignment="1">
      <alignment horizontal="center" vertical="center"/>
    </xf>
    <xf numFmtId="164" fontId="17" fillId="3" borderId="6" xfId="1" applyNumberFormat="1" applyFont="1" applyFill="1" applyBorder="1" applyAlignment="1">
      <alignment horizontal="center" vertical="center"/>
    </xf>
    <xf numFmtId="164" fontId="19" fillId="3" borderId="7" xfId="1" applyNumberFormat="1" applyFont="1" applyFill="1" applyBorder="1" applyAlignment="1">
      <alignment horizontal="center" vertical="center"/>
    </xf>
    <xf numFmtId="4" fontId="20" fillId="0" borderId="0" xfId="1" applyNumberFormat="1" applyFont="1" applyFill="1" applyBorder="1" applyAlignment="1">
      <alignment horizontal="center" vertical="center"/>
    </xf>
    <xf numFmtId="164" fontId="16" fillId="0" borderId="0" xfId="0" applyNumberFormat="1" applyFont="1" applyFill="1" applyAlignment="1">
      <alignment horizontal="left" vertical="center"/>
    </xf>
    <xf numFmtId="164" fontId="21" fillId="0" borderId="5" xfId="0" applyNumberFormat="1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/>
    </xf>
    <xf numFmtId="2" fontId="21" fillId="0" borderId="6" xfId="0" applyNumberFormat="1" applyFont="1" applyFill="1" applyBorder="1" applyAlignment="1">
      <alignment horizontal="left" vertical="center" wrapText="1"/>
    </xf>
    <xf numFmtId="164" fontId="21" fillId="0" borderId="6" xfId="0" applyNumberFormat="1" applyFont="1" applyFill="1" applyBorder="1" applyAlignment="1">
      <alignment horizontal="center" vertical="center"/>
    </xf>
    <xf numFmtId="164" fontId="21" fillId="0" borderId="6" xfId="2" applyNumberFormat="1" applyFont="1" applyBorder="1" applyAlignment="1">
      <alignment horizontal="center" vertical="center"/>
    </xf>
    <xf numFmtId="164" fontId="21" fillId="0" borderId="6" xfId="1" applyNumberFormat="1" applyFont="1" applyFill="1" applyBorder="1" applyAlignment="1">
      <alignment horizontal="center" vertical="center"/>
    </xf>
    <xf numFmtId="164" fontId="13" fillId="0" borderId="7" xfId="1" applyNumberFormat="1" applyFont="1" applyFill="1" applyBorder="1" applyAlignment="1">
      <alignment horizontal="center" vertical="center"/>
    </xf>
    <xf numFmtId="164" fontId="21" fillId="0" borderId="8" xfId="0" applyNumberFormat="1" applyFont="1" applyFill="1" applyBorder="1" applyAlignment="1">
      <alignment vertical="center"/>
    </xf>
    <xf numFmtId="164" fontId="21" fillId="0" borderId="9" xfId="0" applyNumberFormat="1" applyFont="1" applyFill="1" applyBorder="1" applyAlignment="1">
      <alignment vertical="center"/>
    </xf>
    <xf numFmtId="164" fontId="21" fillId="0" borderId="10" xfId="0" applyNumberFormat="1" applyFont="1" applyFill="1" applyBorder="1" applyAlignment="1">
      <alignment vertical="center"/>
    </xf>
    <xf numFmtId="164" fontId="13" fillId="0" borderId="13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4" fontId="10" fillId="0" borderId="0" xfId="0" applyNumberFormat="1" applyFont="1" applyFill="1" applyAlignment="1">
      <alignment vertical="center"/>
    </xf>
    <xf numFmtId="164" fontId="12" fillId="0" borderId="0" xfId="0" applyNumberFormat="1" applyFont="1" applyFill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12" fillId="0" borderId="0" xfId="0" applyNumberFormat="1" applyFont="1" applyFill="1" applyAlignment="1">
      <alignment horizontal="left" vertical="center"/>
    </xf>
    <xf numFmtId="164" fontId="14" fillId="0" borderId="0" xfId="0" applyNumberFormat="1" applyFont="1" applyFill="1" applyAlignment="1">
      <alignment horizontal="left" vertical="center"/>
    </xf>
    <xf numFmtId="1" fontId="17" fillId="3" borderId="6" xfId="0" applyNumberFormat="1" applyFont="1" applyFill="1" applyBorder="1" applyAlignment="1">
      <alignment horizontal="center" vertical="center" wrapText="1"/>
    </xf>
    <xf numFmtId="164" fontId="18" fillId="0" borderId="6" xfId="1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18" fillId="0" borderId="6" xfId="0" applyNumberFormat="1" applyFont="1" applyBorder="1" applyAlignment="1">
      <alignment horizontal="left" vertical="center" wrapText="1"/>
    </xf>
    <xf numFmtId="49" fontId="18" fillId="0" borderId="6" xfId="0" applyNumberFormat="1" applyFont="1" applyBorder="1" applyAlignment="1">
      <alignment vertical="center" wrapText="1"/>
    </xf>
    <xf numFmtId="164" fontId="18" fillId="0" borderId="6" xfId="1" applyNumberFormat="1" applyFont="1" applyFill="1" applyBorder="1" applyAlignment="1" applyProtection="1">
      <alignment horizontal="left" vertical="center"/>
    </xf>
    <xf numFmtId="0" fontId="26" fillId="0" borderId="0" xfId="6" applyFont="1"/>
    <xf numFmtId="0" fontId="27" fillId="0" borderId="0" xfId="6" applyFont="1" applyBorder="1" applyAlignment="1">
      <alignment vertical="center"/>
    </xf>
    <xf numFmtId="0" fontId="26" fillId="0" borderId="0" xfId="6" applyFont="1" applyFill="1"/>
    <xf numFmtId="0" fontId="27" fillId="0" borderId="0" xfId="6" applyFont="1" applyAlignment="1">
      <alignment vertical="center"/>
    </xf>
    <xf numFmtId="0" fontId="28" fillId="0" borderId="21" xfId="6" applyFont="1" applyBorder="1"/>
    <xf numFmtId="0" fontId="29" fillId="0" borderId="21" xfId="6" applyFont="1" applyBorder="1" applyAlignment="1">
      <alignment horizontal="center" vertical="center"/>
    </xf>
    <xf numFmtId="0" fontId="29" fillId="0" borderId="22" xfId="6" applyFont="1" applyBorder="1" applyAlignment="1">
      <alignment horizontal="center" vertical="center"/>
    </xf>
    <xf numFmtId="0" fontId="29" fillId="0" borderId="0" xfId="6" applyFont="1" applyBorder="1" applyAlignment="1">
      <alignment horizontal="center" vertical="center"/>
    </xf>
    <xf numFmtId="167" fontId="29" fillId="0" borderId="0" xfId="6" applyNumberFormat="1" applyFont="1" applyBorder="1" applyAlignment="1">
      <alignment horizontal="center" vertical="center"/>
    </xf>
    <xf numFmtId="0" fontId="30" fillId="0" borderId="0" xfId="6" applyFont="1" applyBorder="1"/>
    <xf numFmtId="0" fontId="30" fillId="0" borderId="0" xfId="6" applyFont="1" applyBorder="1" applyAlignment="1">
      <alignment horizontal="center"/>
    </xf>
    <xf numFmtId="0" fontId="26" fillId="0" borderId="0" xfId="6" applyFont="1" applyBorder="1"/>
    <xf numFmtId="0" fontId="30" fillId="0" borderId="0" xfId="6" applyFont="1" applyBorder="1" applyAlignment="1">
      <alignment horizontal="right"/>
    </xf>
    <xf numFmtId="49" fontId="30" fillId="0" borderId="0" xfId="6" applyNumberFormat="1" applyFont="1" applyBorder="1" applyAlignment="1">
      <alignment horizontal="left"/>
    </xf>
    <xf numFmtId="0" fontId="18" fillId="0" borderId="0" xfId="6" applyBorder="1"/>
    <xf numFmtId="10" fontId="30" fillId="0" borderId="0" xfId="6" applyNumberFormat="1" applyFont="1" applyBorder="1" applyAlignment="1">
      <alignment horizontal="left"/>
    </xf>
    <xf numFmtId="0" fontId="30" fillId="0" borderId="23" xfId="6" applyFont="1" applyBorder="1"/>
    <xf numFmtId="0" fontId="26" fillId="0" borderId="23" xfId="6" applyFont="1" applyBorder="1"/>
    <xf numFmtId="0" fontId="26" fillId="0" borderId="0" xfId="6" applyFont="1" applyBorder="1" applyAlignment="1">
      <alignment horizontal="center"/>
    </xf>
    <xf numFmtId="167" fontId="27" fillId="0" borderId="0" xfId="6" applyNumberFormat="1" applyFont="1" applyBorder="1" applyAlignment="1">
      <alignment horizontal="center"/>
    </xf>
    <xf numFmtId="0" fontId="26" fillId="0" borderId="0" xfId="6" applyFont="1" applyAlignment="1">
      <alignment horizontal="center" vertical="center"/>
    </xf>
    <xf numFmtId="49" fontId="26" fillId="0" borderId="0" xfId="6" applyNumberFormat="1" applyFont="1" applyAlignment="1">
      <alignment horizontal="center" vertical="center"/>
    </xf>
    <xf numFmtId="0" fontId="31" fillId="0" borderId="0" xfId="6" applyFont="1" applyFill="1" applyBorder="1" applyAlignment="1">
      <alignment horizontal="center" vertical="center"/>
    </xf>
    <xf numFmtId="49" fontId="31" fillId="0" borderId="0" xfId="7" applyNumberFormat="1" applyFont="1" applyFill="1" applyBorder="1" applyAlignment="1" applyProtection="1">
      <alignment horizontal="center" vertical="center" wrapText="1"/>
    </xf>
    <xf numFmtId="0" fontId="33" fillId="5" borderId="5" xfId="6" applyFont="1" applyFill="1" applyBorder="1" applyAlignment="1">
      <alignment horizontal="center" vertical="center"/>
    </xf>
    <xf numFmtId="0" fontId="33" fillId="0" borderId="0" xfId="6" applyFont="1" applyFill="1" applyBorder="1" applyAlignment="1">
      <alignment horizontal="center"/>
    </xf>
    <xf numFmtId="4" fontId="33" fillId="0" borderId="0" xfId="7" applyNumberFormat="1" applyFont="1" applyFill="1" applyBorder="1" applyAlignment="1" applyProtection="1">
      <alignment horizontal="right" wrapText="1"/>
    </xf>
    <xf numFmtId="0" fontId="33" fillId="0" borderId="27" xfId="6" applyFont="1" applyBorder="1" applyAlignment="1">
      <alignment horizontal="center" vertical="center"/>
    </xf>
    <xf numFmtId="0" fontId="33" fillId="0" borderId="28" xfId="6" applyFont="1" applyBorder="1" applyAlignment="1">
      <alignment horizontal="center" vertical="top"/>
    </xf>
    <xf numFmtId="0" fontId="33" fillId="0" borderId="28" xfId="6" applyFont="1" applyBorder="1" applyAlignment="1">
      <alignment horizontal="center" vertical="center" wrapText="1"/>
    </xf>
    <xf numFmtId="2" fontId="33" fillId="0" borderId="6" xfId="6" applyNumberFormat="1" applyFont="1" applyBorder="1" applyAlignment="1">
      <alignment vertical="top"/>
    </xf>
    <xf numFmtId="0" fontId="33" fillId="0" borderId="29" xfId="6" applyFont="1" applyBorder="1" applyAlignment="1">
      <alignment horizontal="center" vertical="center"/>
    </xf>
    <xf numFmtId="0" fontId="33" fillId="0" borderId="25" xfId="6" applyFont="1" applyBorder="1" applyAlignment="1">
      <alignment horizontal="center" vertical="top"/>
    </xf>
    <xf numFmtId="0" fontId="33" fillId="0" borderId="25" xfId="6" applyFont="1" applyBorder="1" applyAlignment="1">
      <alignment horizontal="center" vertical="center" wrapText="1"/>
    </xf>
    <xf numFmtId="2" fontId="31" fillId="6" borderId="30" xfId="6" applyNumberFormat="1" applyFont="1" applyFill="1" applyBorder="1" applyAlignment="1">
      <alignment vertical="top"/>
    </xf>
    <xf numFmtId="0" fontId="33" fillId="0" borderId="5" xfId="6" applyFont="1" applyBorder="1" applyAlignment="1">
      <alignment horizontal="center" vertical="center"/>
    </xf>
    <xf numFmtId="0" fontId="33" fillId="0" borderId="6" xfId="6" applyFont="1" applyBorder="1" applyAlignment="1">
      <alignment horizontal="center" vertical="top"/>
    </xf>
    <xf numFmtId="0" fontId="33" fillId="0" borderId="6" xfId="6" applyFont="1" applyBorder="1" applyAlignment="1">
      <alignment horizontal="center" vertical="center" wrapText="1"/>
    </xf>
    <xf numFmtId="2" fontId="31" fillId="6" borderId="6" xfId="6" applyNumberFormat="1" applyFont="1" applyFill="1" applyBorder="1" applyAlignment="1">
      <alignment vertical="top"/>
    </xf>
    <xf numFmtId="0" fontId="26" fillId="0" borderId="0" xfId="6" applyFont="1" applyAlignment="1">
      <alignment horizontal="center"/>
    </xf>
    <xf numFmtId="167" fontId="26" fillId="0" borderId="0" xfId="6" applyNumberFormat="1" applyFont="1"/>
    <xf numFmtId="0" fontId="34" fillId="0" borderId="0" xfId="6" applyFont="1" applyFill="1"/>
    <xf numFmtId="0" fontId="34" fillId="0" borderId="0" xfId="6" applyFont="1"/>
    <xf numFmtId="0" fontId="26" fillId="7" borderId="0" xfId="6" applyFont="1" applyFill="1"/>
    <xf numFmtId="0" fontId="35" fillId="0" borderId="0" xfId="6" applyFont="1" applyFill="1"/>
    <xf numFmtId="0" fontId="35" fillId="4" borderId="0" xfId="6" applyFont="1" applyFill="1"/>
    <xf numFmtId="2" fontId="31" fillId="0" borderId="6" xfId="6" applyNumberFormat="1" applyFont="1" applyBorder="1" applyAlignment="1">
      <alignment vertical="top"/>
    </xf>
    <xf numFmtId="0" fontId="26" fillId="0" borderId="6" xfId="6" applyFont="1" applyBorder="1"/>
    <xf numFmtId="2" fontId="31" fillId="0" borderId="6" xfId="6" applyNumberFormat="1" applyFont="1" applyBorder="1"/>
    <xf numFmtId="0" fontId="31" fillId="0" borderId="6" xfId="6" applyFont="1" applyBorder="1" applyAlignment="1"/>
    <xf numFmtId="44" fontId="31" fillId="0" borderId="6" xfId="6" applyNumberFormat="1" applyFont="1" applyBorder="1"/>
    <xf numFmtId="0" fontId="18" fillId="0" borderId="0" xfId="6" applyFill="1"/>
    <xf numFmtId="0" fontId="18" fillId="4" borderId="0" xfId="6" applyFill="1"/>
    <xf numFmtId="0" fontId="18" fillId="0" borderId="0" xfId="6" applyFill="1" applyAlignment="1">
      <alignment horizontal="left"/>
    </xf>
    <xf numFmtId="0" fontId="18" fillId="4" borderId="0" xfId="6" applyFill="1" applyAlignment="1">
      <alignment horizontal="left"/>
    </xf>
    <xf numFmtId="0" fontId="18" fillId="0" borderId="0" xfId="6"/>
    <xf numFmtId="0" fontId="25" fillId="0" borderId="0" xfId="6" applyFont="1"/>
    <xf numFmtId="0" fontId="32" fillId="0" borderId="0" xfId="6" applyFont="1" applyBorder="1" applyAlignment="1">
      <alignment vertical="center"/>
    </xf>
    <xf numFmtId="0" fontId="32" fillId="0" borderId="0" xfId="6" applyFont="1" applyBorder="1" applyAlignment="1">
      <alignment horizontal="left" vertical="center"/>
    </xf>
    <xf numFmtId="0" fontId="32" fillId="0" borderId="0" xfId="6" applyFont="1" applyBorder="1" applyAlignment="1">
      <alignment horizontal="center" vertical="center"/>
    </xf>
    <xf numFmtId="169" fontId="32" fillId="0" borderId="0" xfId="7" applyNumberFormat="1" applyFont="1" applyFill="1" applyBorder="1" applyAlignment="1" applyProtection="1">
      <alignment horizontal="right" vertical="center" wrapText="1"/>
    </xf>
    <xf numFmtId="168" fontId="32" fillId="0" borderId="0" xfId="7" applyNumberFormat="1" applyFont="1" applyFill="1" applyBorder="1" applyAlignment="1" applyProtection="1">
      <alignment horizontal="right" vertical="center"/>
    </xf>
    <xf numFmtId="168" fontId="32" fillId="0" borderId="0" xfId="7" applyFont="1" applyFill="1" applyBorder="1" applyAlignment="1" applyProtection="1">
      <alignment vertical="center"/>
    </xf>
    <xf numFmtId="168" fontId="32" fillId="0" borderId="0" xfId="7" applyNumberFormat="1" applyFont="1" applyFill="1" applyBorder="1" applyAlignment="1" applyProtection="1">
      <alignment horizontal="center" vertical="center"/>
    </xf>
    <xf numFmtId="0" fontId="32" fillId="0" borderId="0" xfId="6" quotePrefix="1" applyFont="1" applyBorder="1" applyAlignment="1">
      <alignment vertical="center"/>
    </xf>
    <xf numFmtId="0" fontId="36" fillId="0" borderId="0" xfId="6" applyFont="1" applyBorder="1" applyAlignment="1">
      <alignment horizontal="center" vertical="center"/>
    </xf>
    <xf numFmtId="0" fontId="33" fillId="0" borderId="0" xfId="6" applyFont="1" applyBorder="1" applyAlignment="1">
      <alignment vertical="center"/>
    </xf>
    <xf numFmtId="0" fontId="33" fillId="0" borderId="0" xfId="6" applyFont="1" applyBorder="1" applyAlignment="1">
      <alignment horizontal="center" vertical="center"/>
    </xf>
    <xf numFmtId="0" fontId="33" fillId="0" borderId="0" xfId="6" applyFont="1" applyBorder="1" applyAlignment="1">
      <alignment horizontal="justify" vertical="center"/>
    </xf>
    <xf numFmtId="169" fontId="33" fillId="0" borderId="0" xfId="7" applyNumberFormat="1" applyFont="1" applyFill="1" applyBorder="1" applyAlignment="1" applyProtection="1">
      <alignment horizontal="right" vertical="center" wrapText="1"/>
    </xf>
    <xf numFmtId="168" fontId="33" fillId="0" borderId="0" xfId="7" applyNumberFormat="1" applyFont="1" applyFill="1" applyBorder="1" applyAlignment="1" applyProtection="1">
      <alignment horizontal="right" vertical="center"/>
    </xf>
    <xf numFmtId="168" fontId="33" fillId="0" borderId="0" xfId="7" applyNumberFormat="1" applyFont="1" applyFill="1" applyBorder="1" applyAlignment="1" applyProtection="1">
      <alignment vertical="center"/>
    </xf>
    <xf numFmtId="0" fontId="33" fillId="0" borderId="0" xfId="6" applyFont="1" applyBorder="1" applyAlignment="1">
      <alignment horizontal="justify" vertical="center" wrapText="1"/>
    </xf>
    <xf numFmtId="168" fontId="32" fillId="8" borderId="0" xfId="7" applyNumberFormat="1" applyFont="1" applyFill="1" applyBorder="1" applyAlignment="1" applyProtection="1">
      <alignment horizontal="center" vertical="center"/>
    </xf>
    <xf numFmtId="0" fontId="33" fillId="0" borderId="0" xfId="6" applyFont="1" applyAlignment="1">
      <alignment vertical="center"/>
    </xf>
    <xf numFmtId="0" fontId="37" fillId="0" borderId="0" xfId="6" applyFont="1" applyBorder="1" applyAlignment="1">
      <alignment horizontal="right" vertical="center"/>
    </xf>
    <xf numFmtId="168" fontId="37" fillId="0" borderId="0" xfId="7" applyNumberFormat="1" applyFont="1" applyFill="1" applyBorder="1" applyAlignment="1" applyProtection="1">
      <alignment horizontal="center" vertical="center"/>
    </xf>
    <xf numFmtId="0" fontId="32" fillId="0" borderId="0" xfId="6" applyFont="1" applyBorder="1" applyAlignment="1">
      <alignment horizontal="left" vertical="center" wrapText="1"/>
    </xf>
    <xf numFmtId="0" fontId="18" fillId="0" borderId="0" xfId="6" applyAlignment="1">
      <alignment horizontal="right"/>
    </xf>
    <xf numFmtId="0" fontId="26" fillId="0" borderId="0" xfId="6" applyFont="1" applyAlignment="1">
      <alignment vertical="center"/>
    </xf>
    <xf numFmtId="0" fontId="38" fillId="0" borderId="0" xfId="6" applyFont="1" applyAlignment="1">
      <alignment horizontal="left" vertical="center"/>
    </xf>
    <xf numFmtId="0" fontId="28" fillId="0" borderId="21" xfId="6" applyFont="1" applyBorder="1" applyAlignment="1">
      <alignment vertical="center"/>
    </xf>
    <xf numFmtId="0" fontId="30" fillId="0" borderId="0" xfId="6" applyFont="1" applyBorder="1" applyAlignment="1">
      <alignment vertical="center"/>
    </xf>
    <xf numFmtId="0" fontId="38" fillId="0" borderId="0" xfId="6" applyFont="1" applyBorder="1" applyAlignment="1">
      <alignment vertical="center"/>
    </xf>
    <xf numFmtId="0" fontId="30" fillId="0" borderId="0" xfId="6" applyFont="1" applyBorder="1" applyAlignment="1">
      <alignment horizontal="right" vertical="center"/>
    </xf>
    <xf numFmtId="0" fontId="30" fillId="0" borderId="0" xfId="6" applyFont="1" applyBorder="1" applyAlignment="1">
      <alignment horizontal="left" vertical="center"/>
    </xf>
    <xf numFmtId="10" fontId="30" fillId="0" borderId="0" xfId="6" applyNumberFormat="1" applyFont="1" applyBorder="1" applyAlignment="1">
      <alignment horizontal="left" vertical="center"/>
    </xf>
    <xf numFmtId="0" fontId="30" fillId="0" borderId="21" xfId="6" applyFont="1" applyBorder="1" applyAlignment="1">
      <alignment vertical="center"/>
    </xf>
    <xf numFmtId="0" fontId="26" fillId="0" borderId="21" xfId="6" applyFont="1" applyBorder="1" applyAlignment="1">
      <alignment vertical="center"/>
    </xf>
    <xf numFmtId="0" fontId="27" fillId="0" borderId="21" xfId="6" applyFont="1" applyBorder="1" applyAlignment="1">
      <alignment vertical="center"/>
    </xf>
    <xf numFmtId="0" fontId="26" fillId="0" borderId="0" xfId="6" applyFont="1" applyBorder="1" applyAlignment="1">
      <alignment vertical="center"/>
    </xf>
    <xf numFmtId="0" fontId="38" fillId="0" borderId="0" xfId="6" applyFont="1" applyFill="1" applyAlignment="1">
      <alignment horizontal="left" vertical="center"/>
    </xf>
    <xf numFmtId="0" fontId="26" fillId="0" borderId="0" xfId="6" applyFont="1" applyFill="1" applyAlignment="1">
      <alignment vertical="center"/>
    </xf>
    <xf numFmtId="0" fontId="39" fillId="0" borderId="0" xfId="6" applyFont="1" applyFill="1" applyAlignment="1">
      <alignment vertical="center"/>
    </xf>
    <xf numFmtId="0" fontId="40" fillId="0" borderId="0" xfId="6" applyFont="1" applyFill="1" applyAlignment="1">
      <alignment horizontal="left" vertical="center"/>
    </xf>
    <xf numFmtId="0" fontId="18" fillId="0" borderId="0" xfId="6" applyAlignment="1">
      <alignment vertical="center"/>
    </xf>
    <xf numFmtId="0" fontId="30" fillId="9" borderId="31" xfId="6" applyFont="1" applyFill="1" applyBorder="1" applyAlignment="1">
      <alignment horizontal="center" vertical="center"/>
    </xf>
    <xf numFmtId="0" fontId="30" fillId="9" borderId="31" xfId="6" applyFont="1" applyFill="1" applyBorder="1" applyAlignment="1">
      <alignment horizontal="center" vertical="center" wrapText="1"/>
    </xf>
    <xf numFmtId="0" fontId="30" fillId="9" borderId="31" xfId="6" applyFont="1" applyFill="1" applyBorder="1" applyAlignment="1">
      <alignment vertical="center"/>
    </xf>
    <xf numFmtId="0" fontId="38" fillId="9" borderId="31" xfId="6" applyFont="1" applyFill="1" applyBorder="1" applyAlignment="1">
      <alignment vertical="center"/>
    </xf>
    <xf numFmtId="168" fontId="30" fillId="9" borderId="31" xfId="7" applyFont="1" applyFill="1" applyBorder="1" applyAlignment="1" applyProtection="1">
      <alignment vertical="center"/>
    </xf>
    <xf numFmtId="0" fontId="31" fillId="9" borderId="31" xfId="6" applyFont="1" applyFill="1" applyBorder="1" applyAlignment="1">
      <alignment vertical="center"/>
    </xf>
    <xf numFmtId="0" fontId="38" fillId="0" borderId="31" xfId="6" applyFont="1" applyFill="1" applyBorder="1" applyAlignment="1">
      <alignment horizontal="center" vertical="center"/>
    </xf>
    <xf numFmtId="0" fontId="38" fillId="0" borderId="31" xfId="6" applyFont="1" applyFill="1" applyBorder="1" applyAlignment="1">
      <alignment horizontal="justify" vertical="center" wrapText="1"/>
    </xf>
    <xf numFmtId="168" fontId="38" fillId="0" borderId="31" xfId="7" applyFont="1" applyFill="1" applyBorder="1" applyAlignment="1" applyProtection="1">
      <alignment vertical="center"/>
    </xf>
    <xf numFmtId="0" fontId="38" fillId="0" borderId="31" xfId="6" applyNumberFormat="1" applyFont="1" applyBorder="1" applyAlignment="1">
      <alignment horizontal="center" vertical="center"/>
    </xf>
    <xf numFmtId="168" fontId="31" fillId="9" borderId="31" xfId="7" applyFont="1" applyFill="1" applyBorder="1" applyAlignment="1" applyProtection="1">
      <alignment vertical="center"/>
    </xf>
    <xf numFmtId="0" fontId="26" fillId="9" borderId="31" xfId="6" applyFont="1" applyFill="1" applyBorder="1" applyAlignment="1">
      <alignment vertical="center"/>
    </xf>
    <xf numFmtId="0" fontId="38" fillId="0" borderId="0" xfId="6" applyFont="1" applyFill="1" applyBorder="1" applyAlignment="1">
      <alignment horizontal="center" vertical="center"/>
    </xf>
    <xf numFmtId="170" fontId="26" fillId="0" borderId="0" xfId="6" applyNumberFormat="1" applyFont="1" applyAlignment="1">
      <alignment vertical="center"/>
    </xf>
    <xf numFmtId="0" fontId="30" fillId="9" borderId="31" xfId="6" applyFont="1" applyFill="1" applyBorder="1" applyAlignment="1">
      <alignment horizontal="center" vertical="center"/>
    </xf>
    <xf numFmtId="0" fontId="42" fillId="0" borderId="0" xfId="6" applyFont="1" applyAlignment="1">
      <alignment vertical="center"/>
    </xf>
    <xf numFmtId="0" fontId="42" fillId="0" borderId="33" xfId="6" applyFont="1" applyBorder="1" applyAlignment="1">
      <alignment vertical="center"/>
    </xf>
    <xf numFmtId="0" fontId="42" fillId="0" borderId="33" xfId="6" applyFont="1" applyBorder="1" applyAlignment="1">
      <alignment horizontal="center" vertical="center" wrapText="1"/>
    </xf>
    <xf numFmtId="0" fontId="42" fillId="0" borderId="14" xfId="6" applyFont="1" applyBorder="1" applyAlignment="1">
      <alignment vertical="center"/>
    </xf>
    <xf numFmtId="0" fontId="42" fillId="0" borderId="14" xfId="6" applyFont="1" applyBorder="1" applyAlignment="1">
      <alignment horizontal="center" vertical="center" wrapText="1"/>
    </xf>
    <xf numFmtId="0" fontId="42" fillId="0" borderId="32" xfId="6" applyFont="1" applyBorder="1" applyAlignment="1">
      <alignment vertical="center"/>
    </xf>
    <xf numFmtId="0" fontId="42" fillId="0" borderId="33" xfId="6" applyFont="1" applyBorder="1" applyAlignment="1">
      <alignment horizontal="center" vertical="center"/>
    </xf>
    <xf numFmtId="0" fontId="42" fillId="0" borderId="35" xfId="6" applyFont="1" applyBorder="1" applyAlignment="1">
      <alignment vertical="center"/>
    </xf>
    <xf numFmtId="0" fontId="42" fillId="0" borderId="0" xfId="6" applyFont="1" applyBorder="1" applyAlignment="1">
      <alignment horizontal="left" vertical="center"/>
    </xf>
    <xf numFmtId="0" fontId="42" fillId="0" borderId="0" xfId="6" applyFont="1" applyBorder="1" applyAlignment="1">
      <alignment horizontal="center" vertical="center"/>
    </xf>
    <xf numFmtId="0" fontId="42" fillId="0" borderId="37" xfId="6" applyFont="1" applyBorder="1" applyAlignment="1">
      <alignment vertical="center"/>
    </xf>
    <xf numFmtId="0" fontId="42" fillId="0" borderId="37" xfId="6" applyFont="1" applyBorder="1" applyAlignment="1">
      <alignment horizontal="right" vertical="center"/>
    </xf>
    <xf numFmtId="0" fontId="43" fillId="0" borderId="0" xfId="6" applyFont="1" applyBorder="1" applyAlignment="1">
      <alignment vertical="center"/>
    </xf>
    <xf numFmtId="0" fontId="43" fillId="0" borderId="0" xfId="6" applyFont="1" applyBorder="1" applyAlignment="1">
      <alignment horizontal="center" vertical="center" wrapText="1"/>
    </xf>
    <xf numFmtId="0" fontId="42" fillId="0" borderId="0" xfId="6" applyFont="1" applyFill="1" applyAlignment="1">
      <alignment vertical="center"/>
    </xf>
    <xf numFmtId="0" fontId="43" fillId="10" borderId="46" xfId="6" applyFont="1" applyFill="1" applyBorder="1" applyAlignment="1">
      <alignment horizontal="center" vertical="center" wrapText="1"/>
    </xf>
    <xf numFmtId="0" fontId="43" fillId="10" borderId="47" xfId="6" applyFont="1" applyFill="1" applyBorder="1" applyAlignment="1">
      <alignment horizontal="center" vertical="center" wrapText="1"/>
    </xf>
    <xf numFmtId="0" fontId="43" fillId="11" borderId="27" xfId="6" applyFont="1" applyFill="1" applyBorder="1" applyAlignment="1">
      <alignment horizontal="center" vertical="center"/>
    </xf>
    <xf numFmtId="168" fontId="43" fillId="11" borderId="50" xfId="7" applyFont="1" applyFill="1" applyBorder="1" applyAlignment="1" applyProtection="1">
      <alignment horizontal="center" vertical="center"/>
    </xf>
    <xf numFmtId="0" fontId="42" fillId="0" borderId="5" xfId="6" applyFont="1" applyFill="1" applyBorder="1" applyAlignment="1">
      <alignment horizontal="center" vertical="center"/>
    </xf>
    <xf numFmtId="170" fontId="42" fillId="0" borderId="6" xfId="6" applyNumberFormat="1" applyFont="1" applyBorder="1" applyAlignment="1">
      <alignment horizontal="center" vertical="center" wrapText="1"/>
    </xf>
    <xf numFmtId="0" fontId="42" fillId="0" borderId="6" xfId="6" applyFont="1" applyFill="1" applyBorder="1" applyAlignment="1">
      <alignment vertical="center" wrapText="1"/>
    </xf>
    <xf numFmtId="0" fontId="42" fillId="0" borderId="6" xfId="6" applyFont="1" applyFill="1" applyBorder="1" applyAlignment="1">
      <alignment horizontal="center" vertical="center"/>
    </xf>
    <xf numFmtId="168" fontId="42" fillId="0" borderId="6" xfId="7" applyFont="1" applyFill="1" applyBorder="1" applyAlignment="1" applyProtection="1">
      <alignment horizontal="center" vertical="center"/>
    </xf>
    <xf numFmtId="168" fontId="42" fillId="0" borderId="20" xfId="7" applyFont="1" applyFill="1" applyBorder="1" applyAlignment="1" applyProtection="1">
      <alignment horizontal="center" vertical="center"/>
    </xf>
    <xf numFmtId="168" fontId="42" fillId="0" borderId="51" xfId="7" applyFont="1" applyFill="1" applyBorder="1" applyAlignment="1" applyProtection="1">
      <alignment horizontal="center" vertical="center"/>
    </xf>
    <xf numFmtId="0" fontId="42" fillId="0" borderId="6" xfId="6" applyNumberFormat="1" applyFont="1" applyBorder="1" applyAlignment="1">
      <alignment horizontal="center" vertical="center" wrapText="1"/>
    </xf>
    <xf numFmtId="2" fontId="42" fillId="0" borderId="0" xfId="6" applyNumberFormat="1" applyFont="1" applyAlignment="1">
      <alignment vertical="center"/>
    </xf>
    <xf numFmtId="0" fontId="43" fillId="11" borderId="5" xfId="6" applyFont="1" applyFill="1" applyBorder="1" applyAlignment="1">
      <alignment horizontal="center" vertical="center"/>
    </xf>
    <xf numFmtId="168" fontId="43" fillId="11" borderId="51" xfId="7" applyFont="1" applyFill="1" applyBorder="1" applyAlignment="1" applyProtection="1">
      <alignment horizontal="center" vertical="center"/>
    </xf>
    <xf numFmtId="170" fontId="42" fillId="0" borderId="5" xfId="6" applyNumberFormat="1" applyFont="1" applyFill="1" applyBorder="1" applyAlignment="1">
      <alignment horizontal="center" vertical="center"/>
    </xf>
    <xf numFmtId="0" fontId="44" fillId="0" borderId="0" xfId="6" applyFont="1" applyBorder="1" applyAlignment="1" applyProtection="1">
      <alignment horizontal="center" vertical="center" wrapText="1"/>
    </xf>
    <xf numFmtId="4" fontId="44" fillId="0" borderId="0" xfId="6" applyNumberFormat="1" applyFont="1" applyBorder="1" applyAlignment="1" applyProtection="1">
      <alignment horizontal="right" vertical="center" wrapText="1"/>
    </xf>
    <xf numFmtId="0" fontId="42" fillId="0" borderId="25" xfId="6" applyNumberFormat="1" applyFont="1" applyBorder="1" applyAlignment="1">
      <alignment horizontal="center" vertical="center" wrapText="1"/>
    </xf>
    <xf numFmtId="0" fontId="42" fillId="0" borderId="25" xfId="6" applyFont="1" applyFill="1" applyBorder="1" applyAlignment="1">
      <alignment vertical="center" wrapText="1"/>
    </xf>
    <xf numFmtId="168" fontId="42" fillId="0" borderId="25" xfId="7" applyFont="1" applyFill="1" applyBorder="1" applyAlignment="1" applyProtection="1">
      <alignment horizontal="center" vertical="center"/>
    </xf>
    <xf numFmtId="168" fontId="43" fillId="12" borderId="13" xfId="7" applyFont="1" applyFill="1" applyBorder="1" applyAlignment="1" applyProtection="1">
      <alignment horizontal="center" vertical="center"/>
    </xf>
    <xf numFmtId="0" fontId="42" fillId="0" borderId="0" xfId="6" applyFont="1" applyFill="1" applyBorder="1" applyAlignment="1">
      <alignment horizontal="center" vertical="center"/>
    </xf>
    <xf numFmtId="0" fontId="42" fillId="0" borderId="0" xfId="6" applyFont="1" applyFill="1" applyBorder="1" applyAlignment="1">
      <alignment horizontal="center" vertical="center" wrapText="1"/>
    </xf>
    <xf numFmtId="0" fontId="42" fillId="0" borderId="0" xfId="6" applyFont="1" applyAlignment="1">
      <alignment horizontal="center" vertical="center"/>
    </xf>
    <xf numFmtId="0" fontId="42" fillId="0" borderId="0" xfId="6" applyFont="1" applyAlignment="1">
      <alignment horizontal="center" vertical="center" wrapText="1"/>
    </xf>
    <xf numFmtId="4" fontId="42" fillId="0" borderId="0" xfId="6" applyNumberFormat="1" applyFont="1" applyAlignment="1">
      <alignment horizontal="center" vertical="center"/>
    </xf>
    <xf numFmtId="43" fontId="42" fillId="0" borderId="0" xfId="6" applyNumberFormat="1" applyFont="1" applyAlignment="1">
      <alignment vertical="center"/>
    </xf>
    <xf numFmtId="170" fontId="42" fillId="0" borderId="0" xfId="6" applyNumberFormat="1" applyFont="1" applyAlignment="1">
      <alignment horizontal="center" vertical="center"/>
    </xf>
    <xf numFmtId="0" fontId="18" fillId="0" borderId="32" xfId="6" applyFont="1" applyBorder="1"/>
    <xf numFmtId="0" fontId="18" fillId="0" borderId="0" xfId="6" applyFont="1" applyBorder="1"/>
    <xf numFmtId="0" fontId="18" fillId="0" borderId="0" xfId="6" applyFont="1"/>
    <xf numFmtId="0" fontId="18" fillId="0" borderId="35" xfId="6" applyFont="1" applyBorder="1"/>
    <xf numFmtId="0" fontId="18" fillId="0" borderId="37" xfId="6" applyFont="1" applyBorder="1"/>
    <xf numFmtId="0" fontId="45" fillId="0" borderId="0" xfId="6" applyFont="1" applyBorder="1" applyAlignment="1">
      <alignment vertical="center"/>
    </xf>
    <xf numFmtId="0" fontId="18" fillId="0" borderId="0" xfId="6" applyFont="1" applyBorder="1" applyAlignment="1">
      <alignment vertical="center"/>
    </xf>
    <xf numFmtId="0" fontId="18" fillId="0" borderId="0" xfId="6" applyFont="1" applyAlignment="1">
      <alignment vertical="center"/>
    </xf>
    <xf numFmtId="0" fontId="45" fillId="0" borderId="0" xfId="6" applyFont="1" applyBorder="1" applyAlignment="1">
      <alignment horizontal="right" vertical="center"/>
    </xf>
    <xf numFmtId="10" fontId="45" fillId="0" borderId="0" xfId="6" applyNumberFormat="1" applyFont="1" applyBorder="1" applyAlignment="1">
      <alignment vertical="center"/>
    </xf>
    <xf numFmtId="10" fontId="18" fillId="0" borderId="0" xfId="6" applyNumberFormat="1" applyFont="1" applyBorder="1" applyAlignment="1">
      <alignment horizontal="left" vertical="center"/>
    </xf>
    <xf numFmtId="0" fontId="18" fillId="0" borderId="0" xfId="6" applyFont="1" applyBorder="1" applyAlignment="1">
      <alignment horizontal="left" vertical="center"/>
    </xf>
    <xf numFmtId="0" fontId="46" fillId="0" borderId="0" xfId="6" applyFont="1" applyFill="1" applyBorder="1" applyAlignment="1">
      <alignment vertical="center"/>
    </xf>
    <xf numFmtId="0" fontId="47" fillId="0" borderId="0" xfId="6" applyFont="1" applyFill="1" applyBorder="1" applyAlignment="1">
      <alignment horizontal="left" vertical="center"/>
    </xf>
    <xf numFmtId="0" fontId="18" fillId="0" borderId="0" xfId="6" applyFont="1" applyFill="1" applyBorder="1" applyAlignment="1">
      <alignment vertical="center"/>
    </xf>
    <xf numFmtId="0" fontId="18" fillId="0" borderId="0" xfId="6" applyFont="1" applyFill="1" applyAlignment="1">
      <alignment vertical="center"/>
    </xf>
    <xf numFmtId="0" fontId="45" fillId="12" borderId="55" xfId="6" applyFont="1" applyFill="1" applyBorder="1" applyAlignment="1">
      <alignment horizontal="center" vertical="center"/>
    </xf>
    <xf numFmtId="0" fontId="45" fillId="12" borderId="56" xfId="6" applyFont="1" applyFill="1" applyBorder="1" applyAlignment="1">
      <alignment horizontal="center" vertical="center"/>
    </xf>
    <xf numFmtId="0" fontId="45" fillId="12" borderId="57" xfId="6" applyFont="1" applyFill="1" applyBorder="1" applyAlignment="1">
      <alignment horizontal="center" vertical="center" wrapText="1"/>
    </xf>
    <xf numFmtId="0" fontId="45" fillId="14" borderId="5" xfId="6" applyFont="1" applyFill="1" applyBorder="1" applyAlignment="1">
      <alignment horizontal="center" vertical="center"/>
    </xf>
    <xf numFmtId="0" fontId="18" fillId="14" borderId="6" xfId="6" applyFont="1" applyFill="1" applyBorder="1" applyAlignment="1">
      <alignment vertical="center" wrapText="1"/>
    </xf>
    <xf numFmtId="0" fontId="18" fillId="14" borderId="6" xfId="6" applyFont="1" applyFill="1" applyBorder="1" applyAlignment="1">
      <alignment horizontal="center" vertical="center"/>
    </xf>
    <xf numFmtId="2" fontId="18" fillId="14" borderId="6" xfId="6" applyNumberFormat="1" applyFont="1" applyFill="1" applyBorder="1" applyAlignment="1">
      <alignment horizontal="center" vertical="center"/>
    </xf>
    <xf numFmtId="168" fontId="18" fillId="14" borderId="7" xfId="7" applyFont="1" applyFill="1" applyBorder="1" applyAlignment="1">
      <alignment vertical="center"/>
    </xf>
    <xf numFmtId="0" fontId="45" fillId="0" borderId="0" xfId="6" applyFont="1" applyFill="1" applyBorder="1" applyAlignment="1">
      <alignment horizontal="left" vertical="center"/>
    </xf>
    <xf numFmtId="0" fontId="48" fillId="0" borderId="0" xfId="6" applyFont="1" applyBorder="1" applyAlignment="1">
      <alignment vertical="center"/>
    </xf>
    <xf numFmtId="43" fontId="48" fillId="0" borderId="0" xfId="6" applyNumberFormat="1" applyFont="1" applyBorder="1" applyAlignment="1">
      <alignment vertical="center"/>
    </xf>
    <xf numFmtId="0" fontId="48" fillId="0" borderId="0" xfId="6" applyFont="1" applyAlignment="1">
      <alignment vertical="center"/>
    </xf>
    <xf numFmtId="0" fontId="18" fillId="14" borderId="30" xfId="6" applyFont="1" applyFill="1" applyBorder="1" applyAlignment="1">
      <alignment vertical="center" wrapText="1"/>
    </xf>
    <xf numFmtId="0" fontId="18" fillId="14" borderId="30" xfId="6" applyFont="1" applyFill="1" applyBorder="1" applyAlignment="1">
      <alignment horizontal="center" vertical="center"/>
    </xf>
    <xf numFmtId="2" fontId="18" fillId="14" borderId="30" xfId="6" applyNumberFormat="1" applyFont="1" applyFill="1" applyBorder="1" applyAlignment="1">
      <alignment horizontal="center" vertical="center"/>
    </xf>
    <xf numFmtId="168" fontId="49" fillId="12" borderId="42" xfId="6" applyNumberFormat="1" applyFont="1" applyFill="1" applyBorder="1" applyAlignment="1">
      <alignment vertical="center"/>
    </xf>
    <xf numFmtId="0" fontId="47" fillId="0" borderId="0" xfId="6" applyFont="1" applyBorder="1" applyAlignment="1">
      <alignment vertical="center"/>
    </xf>
    <xf numFmtId="168" fontId="0" fillId="0" borderId="0" xfId="7" applyFont="1" applyBorder="1" applyAlignment="1">
      <alignment vertical="center"/>
    </xf>
    <xf numFmtId="0" fontId="47" fillId="0" borderId="0" xfId="6" applyFont="1" applyAlignment="1">
      <alignment vertical="center"/>
    </xf>
    <xf numFmtId="0" fontId="47" fillId="0" borderId="0" xfId="6" applyFont="1"/>
    <xf numFmtId="0" fontId="47" fillId="0" borderId="0" xfId="6" applyFont="1" applyBorder="1"/>
    <xf numFmtId="43" fontId="47" fillId="0" borderId="0" xfId="6" applyNumberFormat="1" applyFont="1"/>
    <xf numFmtId="0" fontId="42" fillId="0" borderId="0" xfId="6" applyFont="1" applyBorder="1" applyAlignment="1">
      <alignment vertical="center"/>
    </xf>
    <xf numFmtId="0" fontId="43" fillId="0" borderId="0" xfId="6" applyFont="1" applyBorder="1" applyAlignment="1">
      <alignment vertical="center" wrapText="1"/>
    </xf>
    <xf numFmtId="0" fontId="50" fillId="0" borderId="0" xfId="6" applyFont="1" applyBorder="1" applyAlignment="1" applyProtection="1">
      <alignment vertical="center"/>
      <protection locked="0"/>
    </xf>
    <xf numFmtId="0" fontId="51" fillId="0" borderId="0" xfId="6" applyFont="1" applyBorder="1" applyAlignment="1" applyProtection="1">
      <alignment vertical="center" wrapText="1"/>
      <protection locked="0"/>
    </xf>
    <xf numFmtId="0" fontId="51" fillId="0" borderId="0" xfId="6" applyFont="1" applyBorder="1" applyAlignment="1" applyProtection="1">
      <alignment horizontal="center" vertical="center"/>
      <protection locked="0"/>
    </xf>
    <xf numFmtId="0" fontId="51" fillId="0" borderId="0" xfId="6" applyFont="1" applyBorder="1" applyAlignment="1" applyProtection="1">
      <alignment vertical="center"/>
      <protection locked="0"/>
    </xf>
    <xf numFmtId="0" fontId="50" fillId="0" borderId="59" xfId="6" applyFont="1" applyBorder="1" applyAlignment="1" applyProtection="1">
      <alignment horizontal="center" vertical="center"/>
      <protection locked="0"/>
    </xf>
    <xf numFmtId="0" fontId="50" fillId="0" borderId="22" xfId="6" applyFont="1" applyBorder="1" applyAlignment="1" applyProtection="1">
      <alignment horizontal="center" vertical="center" wrapText="1"/>
      <protection locked="0"/>
    </xf>
    <xf numFmtId="0" fontId="50" fillId="0" borderId="60" xfId="6" applyFont="1" applyBorder="1" applyAlignment="1" applyProtection="1">
      <alignment horizontal="center" vertical="center"/>
      <protection locked="0"/>
    </xf>
    <xf numFmtId="168" fontId="50" fillId="0" borderId="60" xfId="7" applyFont="1" applyFill="1" applyBorder="1" applyAlignment="1" applyProtection="1">
      <alignment horizontal="center" vertical="center"/>
      <protection locked="0"/>
    </xf>
    <xf numFmtId="168" fontId="50" fillId="0" borderId="22" xfId="7" applyFont="1" applyFill="1" applyBorder="1" applyAlignment="1" applyProtection="1">
      <alignment horizontal="center" vertical="center"/>
      <protection locked="0"/>
    </xf>
    <xf numFmtId="0" fontId="50" fillId="0" borderId="61" xfId="6" applyFont="1" applyBorder="1" applyAlignment="1" applyProtection="1">
      <alignment horizontal="center" vertical="center"/>
      <protection locked="0"/>
    </xf>
    <xf numFmtId="0" fontId="50" fillId="0" borderId="62" xfId="6" applyFont="1" applyBorder="1" applyAlignment="1" applyProtection="1">
      <alignment horizontal="center" vertical="center"/>
      <protection locked="0"/>
    </xf>
    <xf numFmtId="0" fontId="50" fillId="0" borderId="22" xfId="6" applyFont="1" applyBorder="1" applyAlignment="1" applyProtection="1">
      <alignment horizontal="center" vertical="center"/>
      <protection locked="0"/>
    </xf>
    <xf numFmtId="0" fontId="50" fillId="0" borderId="63" xfId="6" applyFont="1" applyBorder="1" applyAlignment="1" applyProtection="1">
      <alignment horizontal="center" vertical="center"/>
      <protection locked="0"/>
    </xf>
    <xf numFmtId="172" fontId="43" fillId="0" borderId="64" xfId="6" applyNumberFormat="1" applyFont="1" applyBorder="1" applyAlignment="1">
      <alignment horizontal="center" vertical="center"/>
    </xf>
    <xf numFmtId="10" fontId="45" fillId="0" borderId="65" xfId="8" applyNumberFormat="1" applyFont="1" applyBorder="1" applyAlignment="1">
      <alignment horizontal="center" vertical="center"/>
    </xf>
    <xf numFmtId="168" fontId="43" fillId="0" borderId="65" xfId="7" applyFont="1" applyFill="1" applyBorder="1" applyAlignment="1" applyProtection="1">
      <alignment vertical="center"/>
    </xf>
    <xf numFmtId="168" fontId="43" fillId="0" borderId="66" xfId="7" applyFont="1" applyFill="1" applyBorder="1" applyAlignment="1" applyProtection="1">
      <alignment vertical="center"/>
    </xf>
    <xf numFmtId="168" fontId="43" fillId="0" borderId="67" xfId="7" applyFont="1" applyFill="1" applyBorder="1" applyAlignment="1" applyProtection="1">
      <alignment vertical="center"/>
    </xf>
    <xf numFmtId="39" fontId="43" fillId="0" borderId="65" xfId="6" applyNumberFormat="1" applyFont="1" applyBorder="1" applyAlignment="1" applyProtection="1">
      <alignment vertical="center"/>
    </xf>
    <xf numFmtId="168" fontId="43" fillId="0" borderId="68" xfId="7" applyFont="1" applyFill="1" applyBorder="1" applyAlignment="1" applyProtection="1">
      <alignment vertical="center"/>
    </xf>
    <xf numFmtId="168" fontId="43" fillId="0" borderId="0" xfId="7" applyFont="1" applyFill="1" applyBorder="1" applyAlignment="1" applyProtection="1">
      <alignment vertical="center"/>
    </xf>
    <xf numFmtId="172" fontId="43" fillId="0" borderId="59" xfId="6" applyNumberFormat="1" applyFont="1" applyBorder="1" applyAlignment="1">
      <alignment horizontal="left" vertical="center"/>
    </xf>
    <xf numFmtId="0" fontId="43" fillId="0" borderId="22" xfId="6" applyFont="1" applyBorder="1" applyAlignment="1">
      <alignment vertical="center" wrapText="1"/>
    </xf>
    <xf numFmtId="168" fontId="43" fillId="0" borderId="60" xfId="7" applyFont="1" applyFill="1" applyBorder="1" applyAlignment="1" applyProtection="1">
      <alignment vertical="center"/>
    </xf>
    <xf numFmtId="168" fontId="42" fillId="0" borderId="22" xfId="7" applyFont="1" applyFill="1" applyBorder="1" applyAlignment="1" applyProtection="1">
      <alignment vertical="center"/>
    </xf>
    <xf numFmtId="168" fontId="42" fillId="0" borderId="61" xfId="7" applyFont="1" applyFill="1" applyBorder="1" applyAlignment="1" applyProtection="1">
      <alignment vertical="center"/>
    </xf>
    <xf numFmtId="168" fontId="42" fillId="0" borderId="60" xfId="7" applyFont="1" applyFill="1" applyBorder="1" applyAlignment="1" applyProtection="1">
      <alignment vertical="center"/>
    </xf>
    <xf numFmtId="168" fontId="42" fillId="0" borderId="62" xfId="7" applyFont="1" applyFill="1" applyBorder="1" applyAlignment="1" applyProtection="1">
      <alignment vertical="center"/>
    </xf>
    <xf numFmtId="39" fontId="42" fillId="0" borderId="60" xfId="6" applyNumberFormat="1" applyFont="1" applyBorder="1" applyAlignment="1" applyProtection="1">
      <alignment vertical="center"/>
    </xf>
    <xf numFmtId="39" fontId="42" fillId="0" borderId="63" xfId="6" applyNumberFormat="1" applyFont="1" applyBorder="1" applyAlignment="1" applyProtection="1">
      <alignment vertical="center"/>
    </xf>
    <xf numFmtId="9" fontId="45" fillId="0" borderId="71" xfId="8" applyFont="1" applyFill="1" applyBorder="1" applyAlignment="1" applyProtection="1">
      <alignment horizontal="center" vertical="center"/>
    </xf>
    <xf numFmtId="168" fontId="43" fillId="0" borderId="71" xfId="7" applyFont="1" applyFill="1" applyBorder="1" applyAlignment="1" applyProtection="1">
      <alignment vertical="center"/>
    </xf>
    <xf numFmtId="2" fontId="43" fillId="0" borderId="71" xfId="6" applyNumberFormat="1" applyFont="1" applyBorder="1" applyAlignment="1">
      <alignment vertical="center"/>
    </xf>
    <xf numFmtId="168" fontId="43" fillId="0" borderId="72" xfId="7" applyFont="1" applyFill="1" applyBorder="1" applyAlignment="1" applyProtection="1">
      <alignment vertical="center"/>
    </xf>
    <xf numFmtId="9" fontId="45" fillId="0" borderId="75" xfId="8" applyFont="1" applyFill="1" applyBorder="1" applyAlignment="1" applyProtection="1">
      <alignment horizontal="center" vertical="center"/>
    </xf>
    <xf numFmtId="168" fontId="43" fillId="0" borderId="75" xfId="7" applyFont="1" applyFill="1" applyBorder="1" applyAlignment="1" applyProtection="1">
      <alignment vertical="center"/>
    </xf>
    <xf numFmtId="2" fontId="43" fillId="0" borderId="75" xfId="6" applyNumberFormat="1" applyFont="1" applyBorder="1" applyAlignment="1">
      <alignment vertical="center"/>
    </xf>
    <xf numFmtId="168" fontId="43" fillId="0" borderId="76" xfId="7" applyFont="1" applyFill="1" applyBorder="1" applyAlignment="1" applyProtection="1">
      <alignment vertical="center"/>
    </xf>
    <xf numFmtId="168" fontId="43" fillId="0" borderId="75" xfId="6" applyNumberFormat="1" applyFont="1" applyBorder="1" applyAlignment="1">
      <alignment vertical="center"/>
    </xf>
    <xf numFmtId="168" fontId="43" fillId="0" borderId="77" xfId="6" applyNumberFormat="1" applyFont="1" applyBorder="1" applyAlignment="1">
      <alignment vertical="center"/>
    </xf>
    <xf numFmtId="170" fontId="42" fillId="0" borderId="0" xfId="6" applyNumberFormat="1" applyFont="1" applyAlignment="1">
      <alignment vertical="center"/>
    </xf>
    <xf numFmtId="0" fontId="42" fillId="0" borderId="0" xfId="6" applyFont="1" applyAlignment="1">
      <alignment vertical="center" wrapText="1"/>
    </xf>
    <xf numFmtId="0" fontId="38" fillId="0" borderId="31" xfId="6" applyFont="1" applyFill="1" applyBorder="1" applyAlignment="1">
      <alignment vertical="center" wrapText="1"/>
    </xf>
    <xf numFmtId="170" fontId="38" fillId="0" borderId="31" xfId="6" applyNumberFormat="1" applyFont="1" applyBorder="1" applyAlignment="1">
      <alignment horizontal="center" vertical="center"/>
    </xf>
    <xf numFmtId="0" fontId="44" fillId="0" borderId="32" xfId="6" applyFont="1" applyBorder="1" applyAlignment="1">
      <alignment vertical="center"/>
    </xf>
    <xf numFmtId="0" fontId="44" fillId="0" borderId="33" xfId="6" applyFont="1" applyBorder="1" applyAlignment="1">
      <alignment vertical="center"/>
    </xf>
    <xf numFmtId="0" fontId="41" fillId="0" borderId="33" xfId="6" applyFont="1" applyBorder="1" applyAlignment="1">
      <alignment horizontal="center" vertical="center"/>
    </xf>
    <xf numFmtId="0" fontId="41" fillId="0" borderId="34" xfId="6" applyFont="1" applyBorder="1" applyAlignment="1">
      <alignment horizontal="center" vertical="center"/>
    </xf>
    <xf numFmtId="0" fontId="44" fillId="0" borderId="35" xfId="6" applyFont="1" applyBorder="1" applyAlignment="1">
      <alignment vertical="center"/>
    </xf>
    <xf numFmtId="0" fontId="45" fillId="0" borderId="0" xfId="6" applyFont="1" applyBorder="1" applyAlignment="1">
      <alignment horizontal="center" vertical="center"/>
    </xf>
    <xf numFmtId="0" fontId="55" fillId="0" borderId="0" xfId="6" applyFont="1" applyBorder="1" applyAlignment="1">
      <alignment vertical="center"/>
    </xf>
    <xf numFmtId="0" fontId="55" fillId="0" borderId="0" xfId="6" applyFont="1" applyBorder="1" applyAlignment="1">
      <alignment horizontal="center" vertical="center"/>
    </xf>
    <xf numFmtId="0" fontId="56" fillId="0" borderId="0" xfId="6" applyFont="1" applyBorder="1" applyAlignment="1">
      <alignment vertical="center"/>
    </xf>
    <xf numFmtId="10" fontId="55" fillId="0" borderId="0" xfId="6" applyNumberFormat="1" applyFont="1" applyBorder="1" applyAlignment="1">
      <alignment horizontal="left" vertical="center"/>
    </xf>
    <xf numFmtId="0" fontId="56" fillId="0" borderId="0" xfId="6" applyFont="1" applyAlignment="1">
      <alignment vertical="center"/>
    </xf>
    <xf numFmtId="0" fontId="18" fillId="15" borderId="0" xfId="6" applyFont="1" applyFill="1" applyBorder="1" applyAlignment="1">
      <alignment horizontal="center" vertical="center"/>
    </xf>
    <xf numFmtId="0" fontId="18" fillId="15" borderId="0" xfId="6" applyFont="1" applyFill="1" applyBorder="1" applyAlignment="1">
      <alignment vertical="center"/>
    </xf>
    <xf numFmtId="0" fontId="45" fillId="7" borderId="80" xfId="6" applyFont="1" applyFill="1" applyBorder="1" applyAlignment="1">
      <alignment horizontal="center" vertical="center"/>
    </xf>
    <xf numFmtId="0" fontId="45" fillId="7" borderId="81" xfId="6" applyFont="1" applyFill="1" applyBorder="1" applyAlignment="1">
      <alignment horizontal="center" vertical="center"/>
    </xf>
    <xf numFmtId="0" fontId="45" fillId="7" borderId="81" xfId="6" applyFont="1" applyFill="1" applyBorder="1" applyAlignment="1">
      <alignment horizontal="center" vertical="center" wrapText="1"/>
    </xf>
    <xf numFmtId="0" fontId="45" fillId="7" borderId="82" xfId="6" applyFont="1" applyFill="1" applyBorder="1" applyAlignment="1">
      <alignment horizontal="center" vertical="center" wrapText="1"/>
    </xf>
    <xf numFmtId="0" fontId="45" fillId="15" borderId="83" xfId="6" applyFont="1" applyFill="1" applyBorder="1" applyAlignment="1">
      <alignment horizontal="left" vertical="center"/>
    </xf>
    <xf numFmtId="0" fontId="45" fillId="15" borderId="0" xfId="6" applyFont="1" applyFill="1" applyBorder="1" applyAlignment="1">
      <alignment vertical="center"/>
    </xf>
    <xf numFmtId="0" fontId="18" fillId="15" borderId="84" xfId="6" applyFont="1" applyFill="1" applyBorder="1" applyAlignment="1">
      <alignment vertical="center"/>
    </xf>
    <xf numFmtId="10" fontId="45" fillId="15" borderId="0" xfId="6" applyNumberFormat="1" applyFont="1" applyFill="1" applyBorder="1" applyAlignment="1">
      <alignment vertical="center"/>
    </xf>
    <xf numFmtId="10" fontId="45" fillId="15" borderId="84" xfId="6" applyNumberFormat="1" applyFont="1" applyFill="1" applyBorder="1" applyAlignment="1">
      <alignment vertical="center"/>
    </xf>
    <xf numFmtId="0" fontId="18" fillId="15" borderId="83" xfId="6" applyFont="1" applyFill="1" applyBorder="1" applyAlignment="1">
      <alignment horizontal="left" vertical="center"/>
    </xf>
    <xf numFmtId="10" fontId="18" fillId="15" borderId="0" xfId="6" applyNumberFormat="1" applyFont="1" applyFill="1" applyBorder="1" applyAlignment="1">
      <alignment vertical="center"/>
    </xf>
    <xf numFmtId="10" fontId="18" fillId="15" borderId="84" xfId="6" applyNumberFormat="1" applyFont="1" applyFill="1" applyBorder="1" applyAlignment="1">
      <alignment vertical="center"/>
    </xf>
    <xf numFmtId="49" fontId="18" fillId="15" borderId="83" xfId="6" applyNumberFormat="1" applyFont="1" applyFill="1" applyBorder="1" applyAlignment="1">
      <alignment horizontal="left" vertical="center"/>
    </xf>
    <xf numFmtId="49" fontId="45" fillId="15" borderId="83" xfId="6" applyNumberFormat="1" applyFont="1" applyFill="1" applyBorder="1" applyAlignment="1">
      <alignment horizontal="left" vertical="center"/>
    </xf>
    <xf numFmtId="0" fontId="48" fillId="15" borderId="0" xfId="6" applyFont="1" applyFill="1" applyBorder="1" applyAlignment="1">
      <alignment vertical="center"/>
    </xf>
    <xf numFmtId="0" fontId="18" fillId="15" borderId="85" xfId="6" applyFont="1" applyFill="1" applyBorder="1" applyAlignment="1">
      <alignment horizontal="left" vertical="center"/>
    </xf>
    <xf numFmtId="0" fontId="18" fillId="15" borderId="22" xfId="6" applyFont="1" applyFill="1" applyBorder="1" applyAlignment="1">
      <alignment vertical="center"/>
    </xf>
    <xf numFmtId="4" fontId="18" fillId="15" borderId="22" xfId="6" applyNumberFormat="1" applyFont="1" applyFill="1" applyBorder="1" applyAlignment="1">
      <alignment vertical="center"/>
    </xf>
    <xf numFmtId="4" fontId="18" fillId="15" borderId="86" xfId="6" applyNumberFormat="1" applyFont="1" applyFill="1" applyBorder="1" applyAlignment="1">
      <alignment vertical="center"/>
    </xf>
    <xf numFmtId="4" fontId="49" fillId="7" borderId="88" xfId="6" applyNumberFormat="1" applyFont="1" applyFill="1" applyBorder="1" applyAlignment="1">
      <alignment vertical="center"/>
    </xf>
    <xf numFmtId="0" fontId="45" fillId="15" borderId="0" xfId="6" applyFont="1" applyFill="1" applyBorder="1" applyAlignment="1">
      <alignment horizontal="center" vertical="center"/>
    </xf>
    <xf numFmtId="4" fontId="18" fillId="15" borderId="0" xfId="6" applyNumberFormat="1" applyFont="1" applyFill="1" applyBorder="1" applyAlignment="1">
      <alignment vertical="center"/>
    </xf>
    <xf numFmtId="10" fontId="45" fillId="15" borderId="0" xfId="8" applyNumberFormat="1" applyFont="1" applyFill="1" applyBorder="1" applyAlignment="1" applyProtection="1">
      <alignment vertical="center"/>
    </xf>
    <xf numFmtId="0" fontId="48" fillId="15" borderId="0" xfId="6" applyFont="1" applyFill="1" applyAlignment="1">
      <alignment vertical="center"/>
    </xf>
    <xf numFmtId="0" fontId="45" fillId="3" borderId="0" xfId="6" applyFont="1" applyFill="1" applyBorder="1" applyAlignment="1">
      <alignment horizontal="right" vertical="center"/>
    </xf>
    <xf numFmtId="0" fontId="18" fillId="3" borderId="0" xfId="6" applyFont="1" applyFill="1" applyBorder="1" applyAlignment="1">
      <alignment vertical="center"/>
    </xf>
    <xf numFmtId="10" fontId="18" fillId="3" borderId="0" xfId="8" applyNumberFormat="1" applyFont="1" applyFill="1" applyBorder="1" applyAlignment="1">
      <alignment vertical="center"/>
    </xf>
    <xf numFmtId="0" fontId="18" fillId="3" borderId="0" xfId="6" applyFont="1" applyFill="1" applyBorder="1" applyAlignment="1">
      <alignment vertical="center" wrapText="1"/>
    </xf>
    <xf numFmtId="0" fontId="18" fillId="3" borderId="0" xfId="6" applyFont="1" applyFill="1" applyBorder="1" applyAlignment="1">
      <alignment horizontal="left" vertical="center" wrapText="1"/>
    </xf>
    <xf numFmtId="9" fontId="24" fillId="3" borderId="0" xfId="8" applyFont="1" applyFill="1" applyBorder="1" applyAlignment="1">
      <alignment vertical="center"/>
    </xf>
    <xf numFmtId="10" fontId="24" fillId="3" borderId="0" xfId="8" applyNumberFormat="1" applyFont="1" applyFill="1" applyBorder="1" applyAlignment="1">
      <alignment vertical="center"/>
    </xf>
    <xf numFmtId="0" fontId="24" fillId="3" borderId="32" xfId="6" applyFont="1" applyFill="1" applyBorder="1" applyAlignment="1">
      <alignment vertical="center"/>
    </xf>
    <xf numFmtId="0" fontId="24" fillId="3" borderId="33" xfId="6" applyFont="1" applyFill="1" applyBorder="1" applyAlignment="1">
      <alignment horizontal="left" vertical="center"/>
    </xf>
    <xf numFmtId="0" fontId="18" fillId="0" borderId="33" xfId="6" applyFont="1" applyBorder="1" applyAlignment="1">
      <alignment vertical="center"/>
    </xf>
    <xf numFmtId="4" fontId="24" fillId="3" borderId="34" xfId="6" applyNumberFormat="1" applyFont="1" applyFill="1" applyBorder="1" applyAlignment="1">
      <alignment vertical="center"/>
    </xf>
    <xf numFmtId="0" fontId="24" fillId="3" borderId="35" xfId="6" applyFont="1" applyFill="1" applyBorder="1" applyAlignment="1">
      <alignment vertical="center"/>
    </xf>
    <xf numFmtId="0" fontId="24" fillId="3" borderId="0" xfId="6" applyFont="1" applyFill="1" applyBorder="1" applyAlignment="1">
      <alignment horizontal="left" vertical="center"/>
    </xf>
    <xf numFmtId="4" fontId="24" fillId="3" borderId="36" xfId="6" applyNumberFormat="1" applyFont="1" applyFill="1" applyBorder="1" applyAlignment="1">
      <alignment vertical="center"/>
    </xf>
    <xf numFmtId="0" fontId="24" fillId="3" borderId="37" xfId="6" applyFont="1" applyFill="1" applyBorder="1" applyAlignment="1">
      <alignment vertical="center"/>
    </xf>
    <xf numFmtId="0" fontId="24" fillId="3" borderId="14" xfId="6" applyFont="1" applyFill="1" applyBorder="1" applyAlignment="1">
      <alignment horizontal="left" vertical="center"/>
    </xf>
    <xf numFmtId="0" fontId="18" fillId="0" borderId="14" xfId="6" applyFont="1" applyBorder="1" applyAlignment="1">
      <alignment vertical="center"/>
    </xf>
    <xf numFmtId="0" fontId="24" fillId="3" borderId="38" xfId="6" applyFont="1" applyFill="1" applyBorder="1" applyAlignment="1">
      <alignment vertical="center"/>
    </xf>
    <xf numFmtId="0" fontId="45" fillId="3" borderId="0" xfId="6" applyFont="1" applyFill="1" applyBorder="1" applyAlignment="1">
      <alignment horizontal="left" vertical="center"/>
    </xf>
    <xf numFmtId="168" fontId="42" fillId="0" borderId="49" xfId="7" applyFont="1" applyFill="1" applyBorder="1" applyAlignment="1" applyProtection="1">
      <alignment horizontal="center" vertical="center"/>
    </xf>
    <xf numFmtId="168" fontId="42" fillId="0" borderId="50" xfId="7" applyFont="1" applyFill="1" applyBorder="1" applyAlignment="1" applyProtection="1">
      <alignment horizontal="center" vertical="center"/>
    </xf>
    <xf numFmtId="0" fontId="53" fillId="0" borderId="78" xfId="0" applyNumberFormat="1" applyFont="1" applyBorder="1" applyAlignment="1">
      <alignment horizontal="left" vertical="center"/>
    </xf>
    <xf numFmtId="0" fontId="52" fillId="0" borderId="78" xfId="0" applyFont="1" applyBorder="1" applyAlignment="1">
      <alignment horizontal="center" vertical="center"/>
    </xf>
    <xf numFmtId="49" fontId="53" fillId="0" borderId="78" xfId="0" applyNumberFormat="1" applyFont="1" applyBorder="1" applyAlignment="1">
      <alignment horizontal="left" vertical="center"/>
    </xf>
    <xf numFmtId="0" fontId="53" fillId="0" borderId="78" xfId="0" applyFont="1" applyBorder="1" applyAlignment="1">
      <alignment vertical="center" wrapText="1"/>
    </xf>
    <xf numFmtId="0" fontId="53" fillId="0" borderId="78" xfId="0" applyFont="1" applyBorder="1" applyAlignment="1">
      <alignment horizontal="center" vertical="center"/>
    </xf>
    <xf numFmtId="173" fontId="52" fillId="0" borderId="78" xfId="0" applyNumberFormat="1" applyFont="1" applyBorder="1" applyAlignment="1">
      <alignment vertical="center"/>
    </xf>
    <xf numFmtId="4" fontId="52" fillId="0" borderId="78" xfId="0" applyNumberFormat="1" applyFont="1" applyBorder="1" applyAlignment="1">
      <alignment vertical="center"/>
    </xf>
    <xf numFmtId="43" fontId="52" fillId="0" borderId="78" xfId="1" applyFont="1" applyBorder="1" applyAlignment="1">
      <alignment vertical="center"/>
    </xf>
    <xf numFmtId="49" fontId="52" fillId="0" borderId="78" xfId="0" applyNumberFormat="1" applyFont="1" applyBorder="1" applyAlignment="1">
      <alignment horizontal="left" vertical="center"/>
    </xf>
    <xf numFmtId="0" fontId="52" fillId="0" borderId="78" xfId="0" applyNumberFormat="1" applyFont="1" applyBorder="1" applyAlignment="1">
      <alignment horizontal="left" vertical="center"/>
    </xf>
    <xf numFmtId="0" fontId="52" fillId="0" borderId="78" xfId="0" applyFont="1" applyBorder="1" applyAlignment="1">
      <alignment vertical="center" wrapText="1"/>
    </xf>
    <xf numFmtId="10" fontId="52" fillId="0" borderId="78" xfId="1" applyNumberFormat="1" applyFont="1" applyBorder="1" applyAlignment="1">
      <alignment vertical="center"/>
    </xf>
    <xf numFmtId="43" fontId="57" fillId="0" borderId="78" xfId="1" applyFont="1" applyBorder="1" applyAlignment="1">
      <alignment vertical="center"/>
    </xf>
    <xf numFmtId="43" fontId="57" fillId="0" borderId="6" xfId="1" applyFont="1" applyBorder="1" applyAlignment="1">
      <alignment vertical="center"/>
    </xf>
    <xf numFmtId="0" fontId="50" fillId="0" borderId="0" xfId="6" applyFont="1" applyBorder="1" applyAlignment="1" applyProtection="1">
      <alignment horizontal="center" vertical="center" wrapText="1"/>
      <protection locked="0"/>
    </xf>
    <xf numFmtId="0" fontId="50" fillId="0" borderId="64" xfId="6" applyFont="1" applyBorder="1" applyAlignment="1" applyProtection="1">
      <alignment horizontal="center" vertical="center"/>
      <protection locked="0"/>
    </xf>
    <xf numFmtId="0" fontId="50" fillId="0" borderId="65" xfId="6" applyFont="1" applyBorder="1" applyAlignment="1" applyProtection="1">
      <alignment horizontal="center" vertical="center"/>
      <protection locked="0"/>
    </xf>
    <xf numFmtId="168" fontId="50" fillId="0" borderId="65" xfId="7" applyFont="1" applyFill="1" applyBorder="1" applyAlignment="1" applyProtection="1">
      <alignment horizontal="center" vertical="center"/>
      <protection locked="0"/>
    </xf>
    <xf numFmtId="0" fontId="50" fillId="0" borderId="0" xfId="6" applyFont="1" applyBorder="1" applyAlignment="1" applyProtection="1">
      <alignment horizontal="left" vertical="center"/>
      <protection locked="0"/>
    </xf>
    <xf numFmtId="0" fontId="42" fillId="0" borderId="33" xfId="6" applyFont="1" applyBorder="1" applyAlignment="1">
      <alignment horizontal="left" vertical="center"/>
    </xf>
    <xf numFmtId="0" fontId="43" fillId="0" borderId="33" xfId="6" applyFont="1" applyBorder="1" applyAlignment="1">
      <alignment vertical="center" wrapText="1"/>
    </xf>
    <xf numFmtId="0" fontId="45" fillId="0" borderId="0" xfId="6" applyFont="1" applyFill="1" applyBorder="1" applyAlignment="1">
      <alignment horizontal="center" vertical="center"/>
    </xf>
    <xf numFmtId="0" fontId="49" fillId="12" borderId="11" xfId="6" applyFont="1" applyFill="1" applyBorder="1" applyAlignment="1">
      <alignment horizontal="right" vertical="center"/>
    </xf>
    <xf numFmtId="0" fontId="49" fillId="12" borderId="12" xfId="6" applyFont="1" applyFill="1" applyBorder="1" applyAlignment="1">
      <alignment horizontal="right" vertical="center"/>
    </xf>
    <xf numFmtId="0" fontId="49" fillId="12" borderId="58" xfId="6" applyFont="1" applyFill="1" applyBorder="1" applyAlignment="1">
      <alignment horizontal="right" vertical="center"/>
    </xf>
    <xf numFmtId="0" fontId="41" fillId="0" borderId="33" xfId="6" applyFont="1" applyBorder="1" applyAlignment="1">
      <alignment horizontal="left" vertical="center"/>
    </xf>
    <xf numFmtId="0" fontId="41" fillId="0" borderId="34" xfId="6" applyFont="1" applyBorder="1" applyAlignment="1">
      <alignment horizontal="left" vertical="center"/>
    </xf>
    <xf numFmtId="0" fontId="41" fillId="0" borderId="0" xfId="6" applyFont="1" applyBorder="1" applyAlignment="1">
      <alignment horizontal="left" vertical="center"/>
    </xf>
    <xf numFmtId="0" fontId="41" fillId="0" borderId="36" xfId="6" applyFont="1" applyBorder="1" applyAlignment="1">
      <alignment horizontal="left" vertical="center"/>
    </xf>
    <xf numFmtId="0" fontId="41" fillId="0" borderId="14" xfId="6" applyFont="1" applyBorder="1" applyAlignment="1">
      <alignment horizontal="left" vertical="center"/>
    </xf>
    <xf numFmtId="0" fontId="41" fillId="0" borderId="38" xfId="6" applyFont="1" applyBorder="1" applyAlignment="1">
      <alignment horizontal="left" vertical="center"/>
    </xf>
    <xf numFmtId="0" fontId="45" fillId="0" borderId="0" xfId="6" applyFont="1" applyBorder="1" applyAlignment="1">
      <alignment horizontal="center" vertical="center"/>
    </xf>
    <xf numFmtId="0" fontId="45" fillId="13" borderId="11" xfId="6" applyFont="1" applyFill="1" applyBorder="1" applyAlignment="1">
      <alignment horizontal="center" vertical="center"/>
    </xf>
    <xf numFmtId="0" fontId="45" fillId="13" borderId="12" xfId="6" applyFont="1" applyFill="1" applyBorder="1" applyAlignment="1">
      <alignment horizontal="center" vertical="center"/>
    </xf>
    <xf numFmtId="0" fontId="45" fillId="13" borderId="54" xfId="6" applyFont="1" applyFill="1" applyBorder="1" applyAlignment="1">
      <alignment horizontal="center" vertical="center"/>
    </xf>
    <xf numFmtId="0" fontId="50" fillId="0" borderId="0" xfId="6" applyFont="1" applyBorder="1" applyAlignment="1" applyProtection="1">
      <alignment horizontal="left" vertical="center"/>
      <protection locked="0"/>
    </xf>
    <xf numFmtId="171" fontId="50" fillId="0" borderId="79" xfId="6" applyNumberFormat="1" applyFont="1" applyBorder="1" applyAlignment="1" applyProtection="1">
      <alignment horizontal="center" vertical="center"/>
      <protection locked="0"/>
    </xf>
    <xf numFmtId="171" fontId="50" fillId="0" borderId="23" xfId="6" applyNumberFormat="1" applyFont="1" applyBorder="1" applyAlignment="1" applyProtection="1">
      <alignment horizontal="center" vertical="center"/>
      <protection locked="0"/>
    </xf>
    <xf numFmtId="0" fontId="43" fillId="0" borderId="69" xfId="6" applyFont="1" applyBorder="1" applyAlignment="1">
      <alignment horizontal="right" vertical="center" wrapText="1"/>
    </xf>
    <xf numFmtId="0" fontId="43" fillId="0" borderId="70" xfId="6" applyFont="1" applyBorder="1" applyAlignment="1">
      <alignment horizontal="right" vertical="center" wrapText="1"/>
    </xf>
    <xf numFmtId="0" fontId="43" fillId="0" borderId="73" xfId="6" applyFont="1" applyBorder="1" applyAlignment="1">
      <alignment horizontal="right" vertical="center" wrapText="1"/>
    </xf>
    <xf numFmtId="0" fontId="43" fillId="0" borderId="74" xfId="6" applyFont="1" applyBorder="1" applyAlignment="1">
      <alignment horizontal="right" vertical="center" wrapText="1"/>
    </xf>
    <xf numFmtId="0" fontId="50" fillId="0" borderId="11" xfId="6" applyFont="1" applyBorder="1" applyAlignment="1" applyProtection="1">
      <alignment horizontal="center" vertical="center" wrapText="1"/>
      <protection locked="0"/>
    </xf>
    <xf numFmtId="0" fontId="50" fillId="0" borderId="12" xfId="6" applyFont="1" applyBorder="1" applyAlignment="1" applyProtection="1">
      <alignment horizontal="center" vertical="center" wrapText="1"/>
      <protection locked="0"/>
    </xf>
    <xf numFmtId="0" fontId="50" fillId="0" borderId="54" xfId="6" applyFont="1" applyBorder="1" applyAlignment="1" applyProtection="1">
      <alignment horizontal="center" vertical="center" wrapText="1"/>
      <protection locked="0"/>
    </xf>
    <xf numFmtId="0" fontId="43" fillId="0" borderId="32" xfId="6" applyFont="1" applyBorder="1" applyAlignment="1">
      <alignment horizontal="center" vertical="center"/>
    </xf>
    <xf numFmtId="0" fontId="43" fillId="0" borderId="33" xfId="6" applyFont="1" applyBorder="1" applyAlignment="1">
      <alignment horizontal="center" vertical="center"/>
    </xf>
    <xf numFmtId="0" fontId="43" fillId="0" borderId="34" xfId="6" applyFont="1" applyBorder="1" applyAlignment="1">
      <alignment horizontal="center" vertical="center"/>
    </xf>
    <xf numFmtId="0" fontId="43" fillId="0" borderId="35" xfId="6" applyFont="1" applyBorder="1" applyAlignment="1">
      <alignment horizontal="center" vertical="center" shrinkToFit="1"/>
    </xf>
    <xf numFmtId="0" fontId="43" fillId="0" borderId="0" xfId="6" applyFont="1" applyBorder="1" applyAlignment="1">
      <alignment horizontal="center" vertical="center" shrinkToFit="1"/>
    </xf>
    <xf numFmtId="0" fontId="43" fillId="0" borderId="36" xfId="6" applyFont="1" applyBorder="1" applyAlignment="1">
      <alignment horizontal="center" vertical="center" shrinkToFit="1"/>
    </xf>
    <xf numFmtId="0" fontId="43" fillId="0" borderId="37" xfId="6" applyFont="1" applyBorder="1" applyAlignment="1">
      <alignment horizontal="center" vertical="center"/>
    </xf>
    <xf numFmtId="0" fontId="43" fillId="0" borderId="14" xfId="6" applyFont="1" applyBorder="1" applyAlignment="1">
      <alignment horizontal="center" vertical="center"/>
    </xf>
    <xf numFmtId="0" fontId="43" fillId="0" borderId="38" xfId="6" applyFont="1" applyBorder="1" applyAlignment="1">
      <alignment horizontal="center" vertical="center"/>
    </xf>
    <xf numFmtId="0" fontId="43" fillId="0" borderId="0" xfId="6" applyFont="1" applyBorder="1" applyAlignment="1">
      <alignment horizontal="center" vertical="center"/>
    </xf>
    <xf numFmtId="0" fontId="44" fillId="0" borderId="0" xfId="6" applyFont="1" applyBorder="1" applyAlignment="1" applyProtection="1">
      <alignment horizontal="left" vertical="center" wrapText="1"/>
    </xf>
    <xf numFmtId="0" fontId="43" fillId="12" borderId="41" xfId="6" applyFont="1" applyFill="1" applyBorder="1" applyAlignment="1">
      <alignment horizontal="right" vertical="center"/>
    </xf>
    <xf numFmtId="0" fontId="43" fillId="12" borderId="52" xfId="6" applyFont="1" applyFill="1" applyBorder="1" applyAlignment="1">
      <alignment horizontal="right" vertical="center"/>
    </xf>
    <xf numFmtId="0" fontId="43" fillId="12" borderId="53" xfId="6" applyFont="1" applyFill="1" applyBorder="1" applyAlignment="1">
      <alignment horizontal="right" vertical="center"/>
    </xf>
    <xf numFmtId="0" fontId="42" fillId="0" borderId="0" xfId="6" applyFont="1" applyFill="1" applyBorder="1" applyAlignment="1">
      <alignment horizontal="justify" vertical="center" wrapText="1"/>
    </xf>
    <xf numFmtId="0" fontId="43" fillId="11" borderId="28" xfId="6" applyFont="1" applyFill="1" applyBorder="1" applyAlignment="1">
      <alignment horizontal="left" vertical="center"/>
    </xf>
    <xf numFmtId="0" fontId="43" fillId="11" borderId="49" xfId="6" applyFont="1" applyFill="1" applyBorder="1" applyAlignment="1">
      <alignment horizontal="left" vertical="center"/>
    </xf>
    <xf numFmtId="0" fontId="43" fillId="11" borderId="6" xfId="6" applyFont="1" applyFill="1" applyBorder="1" applyAlignment="1">
      <alignment horizontal="left" vertical="center"/>
    </xf>
    <xf numFmtId="0" fontId="43" fillId="11" borderId="20" xfId="6" applyFont="1" applyFill="1" applyBorder="1" applyAlignment="1">
      <alignment horizontal="left" vertical="center"/>
    </xf>
    <xf numFmtId="0" fontId="42" fillId="0" borderId="14" xfId="6" applyFont="1" applyBorder="1" applyAlignment="1">
      <alignment horizontal="left" vertical="center" wrapText="1"/>
    </xf>
    <xf numFmtId="0" fontId="42" fillId="0" borderId="38" xfId="6" applyFont="1" applyBorder="1" applyAlignment="1">
      <alignment horizontal="left" vertical="center" wrapText="1"/>
    </xf>
    <xf numFmtId="10" fontId="42" fillId="0" borderId="14" xfId="6" applyNumberFormat="1" applyFont="1" applyBorder="1" applyAlignment="1">
      <alignment horizontal="left" vertical="center"/>
    </xf>
    <xf numFmtId="10" fontId="42" fillId="0" borderId="38" xfId="6" applyNumberFormat="1" applyFont="1" applyBorder="1" applyAlignment="1">
      <alignment horizontal="left" vertical="center"/>
    </xf>
    <xf numFmtId="0" fontId="43" fillId="0" borderId="32" xfId="6" applyFont="1" applyFill="1" applyBorder="1" applyAlignment="1">
      <alignment horizontal="center" vertical="center"/>
    </xf>
    <xf numFmtId="0" fontId="43" fillId="0" borderId="33" xfId="6" applyFont="1" applyFill="1" applyBorder="1" applyAlignment="1">
      <alignment horizontal="center" vertical="center"/>
    </xf>
    <xf numFmtId="0" fontId="43" fillId="0" borderId="34" xfId="6" applyFont="1" applyFill="1" applyBorder="1" applyAlignment="1">
      <alignment horizontal="center" vertical="center"/>
    </xf>
    <xf numFmtId="0" fontId="43" fillId="0" borderId="35" xfId="6" applyFont="1" applyFill="1" applyBorder="1" applyAlignment="1">
      <alignment horizontal="center" vertical="center"/>
    </xf>
    <xf numFmtId="0" fontId="43" fillId="0" borderId="0" xfId="6" applyFont="1" applyFill="1" applyBorder="1" applyAlignment="1">
      <alignment horizontal="center" vertical="center"/>
    </xf>
    <xf numFmtId="0" fontId="43" fillId="0" borderId="36" xfId="6" applyFont="1" applyFill="1" applyBorder="1" applyAlignment="1">
      <alignment horizontal="center" vertical="center"/>
    </xf>
    <xf numFmtId="0" fontId="43" fillId="10" borderId="39" xfId="6" applyFont="1" applyFill="1" applyBorder="1" applyAlignment="1">
      <alignment horizontal="center" vertical="center" wrapText="1"/>
    </xf>
    <xf numFmtId="0" fontId="43" fillId="10" borderId="43" xfId="6" applyFont="1" applyFill="1" applyBorder="1" applyAlignment="1">
      <alignment horizontal="center" vertical="center" wrapText="1"/>
    </xf>
    <xf numFmtId="0" fontId="43" fillId="10" borderId="40" xfId="6" applyFont="1" applyFill="1" applyBorder="1" applyAlignment="1">
      <alignment horizontal="center" vertical="center" wrapText="1"/>
    </xf>
    <xf numFmtId="0" fontId="43" fillId="10" borderId="44" xfId="6" applyFont="1" applyFill="1" applyBorder="1" applyAlignment="1">
      <alignment horizontal="center" vertical="center" wrapText="1"/>
    </xf>
    <xf numFmtId="0" fontId="43" fillId="10" borderId="16" xfId="6" applyFont="1" applyFill="1" applyBorder="1" applyAlignment="1">
      <alignment horizontal="center" vertical="center" wrapText="1"/>
    </xf>
    <xf numFmtId="0" fontId="43" fillId="10" borderId="45" xfId="6" applyFont="1" applyFill="1" applyBorder="1" applyAlignment="1">
      <alignment horizontal="center" vertical="center" wrapText="1"/>
    </xf>
    <xf numFmtId="0" fontId="43" fillId="8" borderId="41" xfId="6" applyFont="1" applyFill="1" applyBorder="1" applyAlignment="1">
      <alignment horizontal="center" vertical="center"/>
    </xf>
    <xf numFmtId="0" fontId="43" fillId="8" borderId="42" xfId="6" applyFont="1" applyFill="1" applyBorder="1" applyAlignment="1">
      <alignment horizontal="center" vertical="center"/>
    </xf>
    <xf numFmtId="0" fontId="43" fillId="10" borderId="17" xfId="6" applyFont="1" applyFill="1" applyBorder="1" applyAlignment="1">
      <alignment horizontal="center" vertical="center" wrapText="1"/>
    </xf>
    <xf numFmtId="0" fontId="43" fillId="10" borderId="48" xfId="6" applyFont="1" applyFill="1" applyBorder="1" applyAlignment="1">
      <alignment horizontal="center" vertical="center" wrapText="1"/>
    </xf>
    <xf numFmtId="0" fontId="41" fillId="0" borderId="32" xfId="6" applyFont="1" applyBorder="1" applyAlignment="1">
      <alignment horizontal="center" vertical="center"/>
    </xf>
    <xf numFmtId="0" fontId="41" fillId="0" borderId="33" xfId="6" applyFont="1" applyBorder="1" applyAlignment="1">
      <alignment horizontal="center" vertical="center"/>
    </xf>
    <xf numFmtId="0" fontId="41" fillId="0" borderId="34" xfId="6" applyFont="1" applyBorder="1" applyAlignment="1">
      <alignment horizontal="center" vertical="center"/>
    </xf>
    <xf numFmtId="0" fontId="41" fillId="0" borderId="35" xfId="6" applyFont="1" applyBorder="1" applyAlignment="1">
      <alignment horizontal="center" vertical="center"/>
    </xf>
    <xf numFmtId="0" fontId="41" fillId="0" borderId="0" xfId="6" applyFont="1" applyBorder="1" applyAlignment="1">
      <alignment horizontal="center" vertical="center"/>
    </xf>
    <xf numFmtId="0" fontId="41" fillId="0" borderId="36" xfId="6" applyFont="1" applyBorder="1" applyAlignment="1">
      <alignment horizontal="center" vertical="center"/>
    </xf>
    <xf numFmtId="0" fontId="41" fillId="0" borderId="37" xfId="6" applyFont="1" applyBorder="1" applyAlignment="1">
      <alignment horizontal="center" vertical="center"/>
    </xf>
    <xf numFmtId="0" fontId="41" fillId="0" borderId="14" xfId="6" applyFont="1" applyBorder="1" applyAlignment="1">
      <alignment horizontal="center" vertical="center"/>
    </xf>
    <xf numFmtId="0" fontId="41" fillId="0" borderId="38" xfId="6" applyFont="1" applyBorder="1" applyAlignment="1">
      <alignment horizontal="center" vertical="center"/>
    </xf>
    <xf numFmtId="0" fontId="43" fillId="0" borderId="11" xfId="6" applyFont="1" applyBorder="1" applyAlignment="1">
      <alignment horizontal="center" vertical="center"/>
    </xf>
    <xf numFmtId="0" fontId="43" fillId="0" borderId="12" xfId="6" applyFont="1" applyBorder="1" applyAlignment="1">
      <alignment horizontal="center" vertical="center"/>
    </xf>
    <xf numFmtId="0" fontId="42" fillId="0" borderId="33" xfId="6" applyFont="1" applyBorder="1" applyAlignment="1">
      <alignment horizontal="left" vertical="center"/>
    </xf>
    <xf numFmtId="0" fontId="42" fillId="0" borderId="32" xfId="6" applyFont="1" applyBorder="1" applyAlignment="1">
      <alignment horizontal="left" vertical="top"/>
    </xf>
    <xf numFmtId="0" fontId="42" fillId="0" borderId="35" xfId="6" applyFont="1" applyBorder="1" applyAlignment="1">
      <alignment horizontal="left" vertical="top"/>
    </xf>
    <xf numFmtId="0" fontId="42" fillId="0" borderId="33" xfId="6" applyFont="1" applyBorder="1" applyAlignment="1">
      <alignment horizontal="left" vertical="top" wrapText="1"/>
    </xf>
    <xf numFmtId="0" fontId="42" fillId="0" borderId="34" xfId="6" applyFont="1" applyBorder="1" applyAlignment="1">
      <alignment horizontal="left" vertical="top" wrapText="1"/>
    </xf>
    <xf numFmtId="0" fontId="42" fillId="0" borderId="0" xfId="6" applyFont="1" applyBorder="1" applyAlignment="1">
      <alignment horizontal="left" vertical="top" wrapText="1"/>
    </xf>
    <xf numFmtId="0" fontId="42" fillId="0" borderId="36" xfId="6" applyFont="1" applyBorder="1" applyAlignment="1">
      <alignment horizontal="left" vertical="top" wrapText="1"/>
    </xf>
    <xf numFmtId="43" fontId="57" fillId="0" borderId="6" xfId="1" applyFont="1" applyBorder="1" applyAlignment="1">
      <alignment horizontal="center" vertical="center"/>
    </xf>
    <xf numFmtId="0" fontId="53" fillId="0" borderId="89" xfId="0" applyNumberFormat="1" applyFont="1" applyBorder="1" applyAlignment="1">
      <alignment horizontal="center" vertical="center"/>
    </xf>
    <xf numFmtId="0" fontId="53" fillId="0" borderId="15" xfId="0" applyNumberFormat="1" applyFont="1" applyBorder="1" applyAlignment="1">
      <alignment horizontal="center" vertical="center"/>
    </xf>
    <xf numFmtId="0" fontId="53" fillId="0" borderId="90" xfId="0" applyNumberFormat="1" applyFont="1" applyBorder="1" applyAlignment="1">
      <alignment horizontal="center" vertical="center"/>
    </xf>
    <xf numFmtId="0" fontId="31" fillId="5" borderId="20" xfId="6" applyFont="1" applyFill="1" applyBorder="1" applyAlignment="1">
      <alignment horizontal="center" vertical="top"/>
    </xf>
    <xf numFmtId="0" fontId="31" fillId="5" borderId="18" xfId="6" applyFont="1" applyFill="1" applyBorder="1" applyAlignment="1">
      <alignment horizontal="center" vertical="top"/>
    </xf>
    <xf numFmtId="0" fontId="31" fillId="5" borderId="19" xfId="6" applyFont="1" applyFill="1" applyBorder="1" applyAlignment="1">
      <alignment horizontal="center" vertical="top"/>
    </xf>
    <xf numFmtId="0" fontId="31" fillId="0" borderId="0" xfId="6" applyFont="1" applyFill="1" applyBorder="1" applyAlignment="1">
      <alignment horizontal="center" vertical="center"/>
    </xf>
    <xf numFmtId="0" fontId="27" fillId="0" borderId="0" xfId="6" applyFont="1" applyBorder="1" applyAlignment="1">
      <alignment horizontal="center" vertical="center"/>
    </xf>
    <xf numFmtId="0" fontId="31" fillId="4" borderId="24" xfId="6" applyFont="1" applyFill="1" applyBorder="1" applyAlignment="1">
      <alignment horizontal="center" vertical="center"/>
    </xf>
    <xf numFmtId="0" fontId="32" fillId="4" borderId="25" xfId="6" applyFont="1" applyFill="1" applyBorder="1" applyAlignment="1">
      <alignment horizontal="center" vertical="center"/>
    </xf>
    <xf numFmtId="0" fontId="31" fillId="4" borderId="25" xfId="6" applyFont="1" applyFill="1" applyBorder="1" applyAlignment="1">
      <alignment horizontal="center" vertical="center"/>
    </xf>
    <xf numFmtId="0" fontId="31" fillId="4" borderId="26" xfId="6" applyFont="1" applyFill="1" applyBorder="1" applyAlignment="1">
      <alignment horizontal="center" vertical="center"/>
    </xf>
    <xf numFmtId="0" fontId="32" fillId="0" borderId="0" xfId="6" applyFont="1" applyBorder="1" applyAlignment="1">
      <alignment horizontal="left" vertical="center"/>
    </xf>
    <xf numFmtId="0" fontId="30" fillId="9" borderId="31" xfId="6" applyFont="1" applyFill="1" applyBorder="1" applyAlignment="1">
      <alignment horizontal="center" vertical="center"/>
    </xf>
    <xf numFmtId="0" fontId="38" fillId="0" borderId="0" xfId="6" applyFont="1" applyFill="1" applyBorder="1" applyAlignment="1">
      <alignment horizontal="justify" vertical="center" wrapText="1"/>
    </xf>
    <xf numFmtId="0" fontId="30" fillId="0" borderId="31" xfId="6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center" vertical="center" wrapText="1"/>
    </xf>
    <xf numFmtId="0" fontId="18" fillId="3" borderId="0" xfId="6" applyFont="1" applyFill="1" applyBorder="1" applyAlignment="1">
      <alignment horizontal="left" vertical="center"/>
    </xf>
    <xf numFmtId="0" fontId="18" fillId="3" borderId="0" xfId="6" applyFont="1" applyFill="1" applyBorder="1" applyAlignment="1">
      <alignment horizontal="left" vertical="center" wrapText="1"/>
    </xf>
    <xf numFmtId="0" fontId="24" fillId="3" borderId="11" xfId="6" applyFont="1" applyFill="1" applyBorder="1" applyAlignment="1">
      <alignment horizontal="center" vertical="center"/>
    </xf>
    <xf numFmtId="0" fontId="24" fillId="3" borderId="12" xfId="6" applyFont="1" applyFill="1" applyBorder="1" applyAlignment="1">
      <alignment horizontal="center" vertical="center"/>
    </xf>
    <xf numFmtId="0" fontId="24" fillId="3" borderId="54" xfId="6" applyFont="1" applyFill="1" applyBorder="1" applyAlignment="1">
      <alignment horizontal="center" vertical="center"/>
    </xf>
    <xf numFmtId="0" fontId="45" fillId="0" borderId="11" xfId="6" applyFont="1" applyBorder="1" applyAlignment="1">
      <alignment horizontal="center" vertical="center"/>
    </xf>
    <xf numFmtId="0" fontId="45" fillId="0" borderId="12" xfId="6" applyFont="1" applyBorder="1" applyAlignment="1">
      <alignment horizontal="center" vertical="center"/>
    </xf>
    <xf numFmtId="0" fontId="45" fillId="7" borderId="87" xfId="6" applyFont="1" applyFill="1" applyBorder="1" applyAlignment="1">
      <alignment horizontal="right" vertical="center"/>
    </xf>
  </cellXfs>
  <cellStyles count="10">
    <cellStyle name="Excel Built-in Normal 1" xfId="9"/>
    <cellStyle name="Normal" xfId="0" builtinId="0"/>
    <cellStyle name="Normal 13" xfId="3"/>
    <cellStyle name="Normal 2" xfId="6"/>
    <cellStyle name="Porcentagem 2" xfId="8"/>
    <cellStyle name="Porcentagem 3" xfId="4"/>
    <cellStyle name="Separador de milhares 2" xfId="2"/>
    <cellStyle name="Vírgula" xfId="1" builtinId="3"/>
    <cellStyle name="Vírgula 2" xfId="5"/>
    <cellStyle name="Vírgula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57150</xdr:rowOff>
        </xdr:from>
        <xdr:to>
          <xdr:col>0</xdr:col>
          <xdr:colOff>714375</xdr:colOff>
          <xdr:row>1</xdr:row>
          <xdr:rowOff>104775</xdr:rowOff>
        </xdr:to>
        <xdr:sp macro="" textlink="">
          <xdr:nvSpPr>
            <xdr:cNvPr id="20481" name="Picture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561975</xdr:colOff>
          <xdr:row>2</xdr:row>
          <xdr:rowOff>19050</xdr:rowOff>
        </xdr:to>
        <xdr:sp macro="" textlink="">
          <xdr:nvSpPr>
            <xdr:cNvPr id="21505" name="Picture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76200</xdr:rowOff>
        </xdr:from>
        <xdr:to>
          <xdr:col>1</xdr:col>
          <xdr:colOff>85725</xdr:colOff>
          <xdr:row>2</xdr:row>
          <xdr:rowOff>28575</xdr:rowOff>
        </xdr:to>
        <xdr:sp macro="" textlink="">
          <xdr:nvSpPr>
            <xdr:cNvPr id="22529" name="Picture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0</xdr:row>
          <xdr:rowOff>57150</xdr:rowOff>
        </xdr:from>
        <xdr:to>
          <xdr:col>2</xdr:col>
          <xdr:colOff>9525</xdr:colOff>
          <xdr:row>2</xdr:row>
          <xdr:rowOff>142875</xdr:rowOff>
        </xdr:to>
        <xdr:sp macro="" textlink="">
          <xdr:nvSpPr>
            <xdr:cNvPr id="8193" name="Picture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123825</xdr:rowOff>
        </xdr:from>
        <xdr:to>
          <xdr:col>1</xdr:col>
          <xdr:colOff>3619500</xdr:colOff>
          <xdr:row>4</xdr:row>
          <xdr:rowOff>28575</xdr:rowOff>
        </xdr:to>
        <xdr:sp macro="" textlink="">
          <xdr:nvSpPr>
            <xdr:cNvPr id="9217" name="Picture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123825</xdr:rowOff>
        </xdr:from>
        <xdr:to>
          <xdr:col>1</xdr:col>
          <xdr:colOff>3619500</xdr:colOff>
          <xdr:row>4</xdr:row>
          <xdr:rowOff>28575</xdr:rowOff>
        </xdr:to>
        <xdr:sp macro="" textlink="">
          <xdr:nvSpPr>
            <xdr:cNvPr id="23553" name="Picture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114300</xdr:rowOff>
        </xdr:from>
        <xdr:to>
          <xdr:col>0</xdr:col>
          <xdr:colOff>809625</xdr:colOff>
          <xdr:row>3</xdr:row>
          <xdr:rowOff>0</xdr:rowOff>
        </xdr:to>
        <xdr:sp macro="" textlink="">
          <xdr:nvSpPr>
            <xdr:cNvPr id="27649" name="Picture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221527\P&#250;blica%20Clarissa\Users\samuel.lima\Desktop\OEIRASjf\ORC%20SAA%20OEIRAS%20VALIDO%20JF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udu-corre&#231;&#227;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rcules.medeiros.CODEVASF_BSB/Desktop/OR&#199;AMENTO%20C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221527\P&#250;blica%20Clarissa\Users\samuel.lima\Desktop\EFTUR\composi&#231;&#245;es%20civil(urb%20e%20diverso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rcules.medeiros.CODEVASF_BSB/Desktop/OR&#199;.TJ.C.M_25-09-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AA SIMPLIFICADO"/>
      <sheetName val="C.BOMBA5,29"/>
      <sheetName val="COMPOSIÇÕES"/>
      <sheetName val="Comp.Canteiro"/>
      <sheetName val="Comp. Administrção local"/>
      <sheetName val="Mem. Cálculo para escavações"/>
      <sheetName val="Dimensionamento"/>
      <sheetName val="B.D.I Materiais"/>
      <sheetName val="B.D.I serviços"/>
      <sheetName val="Leis Sociais"/>
      <sheetName val="CRONOGRAMA"/>
      <sheetName val="MEMÓRIA_CÁLCULO"/>
      <sheetName val="LIGAÇÃO"/>
      <sheetName val="AD_Boa Vista"/>
      <sheetName val="SECC_boa vista"/>
      <sheetName val="INSUMOS"/>
      <sheetName val="RELAÇÃO DOS MUNICIPIOS_REDE"/>
      <sheetName val="EQUPAMENTOS (NÃO IMPRIMIR)"/>
      <sheetName val="Planilha"/>
      <sheetName val="SAA"/>
      <sheetName val="COMPOSIÇÕES CB"/>
    </sheetNames>
    <sheetDataSet>
      <sheetData sheetId="0">
        <row r="5">
          <cell r="E5">
            <v>-89848.019999999786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">
          <cell r="E16">
            <v>1.89</v>
          </cell>
        </row>
        <row r="22">
          <cell r="E22">
            <v>28</v>
          </cell>
        </row>
        <row r="43">
          <cell r="E43">
            <v>64.010000000000005</v>
          </cell>
        </row>
        <row r="107">
          <cell r="E107">
            <v>2</v>
          </cell>
        </row>
        <row r="108">
          <cell r="E108">
            <v>9.18</v>
          </cell>
        </row>
        <row r="109">
          <cell r="E109">
            <v>10.99</v>
          </cell>
        </row>
        <row r="111">
          <cell r="E111">
            <v>20</v>
          </cell>
        </row>
        <row r="113">
          <cell r="E113">
            <v>800</v>
          </cell>
        </row>
        <row r="127">
          <cell r="E127">
            <v>2.33</v>
          </cell>
        </row>
        <row r="133">
          <cell r="E133">
            <v>10</v>
          </cell>
        </row>
        <row r="154">
          <cell r="E154">
            <v>0.5</v>
          </cell>
        </row>
        <row r="155">
          <cell r="E155">
            <v>0.55000000000000004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Quantitativos"/>
      <sheetName val="Orçamento"/>
      <sheetName val="Composições"/>
      <sheetName val="Cronograma"/>
      <sheetName val="Insumos (não imprimir)"/>
      <sheetName val="Insumos _não imprimir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126</v>
          </cell>
        </row>
        <row r="3">
          <cell r="C3">
            <v>30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Orç."/>
      <sheetName val="ELET."/>
      <sheetName val="HIDR"/>
      <sheetName val="SANIT"/>
      <sheetName val="SPDA"/>
      <sheetName val="INCENDI"/>
      <sheetName val="GAS. MED"/>
      <sheetName val="GAS. GLP"/>
      <sheetName val="M.deCálc"/>
      <sheetName val="Fisico-Financeiro OBRA"/>
      <sheetName val="COMPosi."/>
      <sheetName val="ADM. LOCAL"/>
      <sheetName val="BDI Obra"/>
      <sheetName val="Leis_sociais"/>
      <sheetName val="Orç.Canteiro"/>
      <sheetName val="M.Calc.Cantei"/>
      <sheetName val="M.Calc.bancada"/>
      <sheetName val="Orç.Bancada"/>
      <sheetName val="Q.C.I. AT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49">
          <cell r="G49">
            <v>87.49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ÇÃO"/>
      <sheetName val="FUNDAÇÕES"/>
      <sheetName val="ESTRUTURA"/>
      <sheetName val="ALVENARIA"/>
      <sheetName val="PAVIMENTAÇÃO"/>
      <sheetName val="REVESTIMENTO"/>
      <sheetName val="ESQUADRIAS"/>
      <sheetName val="COBERTURA TERMOACUSTICA"/>
      <sheetName val="COBERTURA ACESS"/>
      <sheetName val="COBERTURA(faltantes)"/>
      <sheetName val="PINTURA"/>
      <sheetName val="URBANIZAÇÃO"/>
      <sheetName val="DIVERSOS"/>
      <sheetName val="INST_ELET"/>
      <sheetName val="INST_CABE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Orç."/>
      <sheetName val="ELET."/>
      <sheetName val="HIDR"/>
      <sheetName val="SANIT"/>
      <sheetName val="SPDA"/>
      <sheetName val="INCENDI"/>
      <sheetName val="GAS. MED"/>
      <sheetName val="GAS. GLP"/>
      <sheetName val="M.deCálc"/>
      <sheetName val="Fisico-Financeiro OBRA"/>
      <sheetName val="COMPosi."/>
      <sheetName val="ADM. LOCAL"/>
      <sheetName val="BDI Obra"/>
      <sheetName val="Leis_sociais"/>
      <sheetName val="Orç.Canteiro"/>
      <sheetName val="M.Calc.Cantei"/>
      <sheetName val="M.Calc.bancada"/>
      <sheetName val="Orç.Bancada"/>
      <sheetName val="Q.C.I. AT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7">
          <cell r="B7" t="str">
            <v>SERVIÇOS PRELIMINARES</v>
          </cell>
        </row>
      </sheetData>
      <sheetData sheetId="10" refreshError="1"/>
      <sheetData sheetId="11" refreshError="1">
        <row r="142">
          <cell r="G142">
            <v>458.12</v>
          </cell>
        </row>
        <row r="166">
          <cell r="G166">
            <v>52.51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6"/>
  <sheetViews>
    <sheetView showGridLines="0" tabSelected="1" zoomScaleNormal="100" zoomScaleSheetLayoutView="90" workbookViewId="0">
      <pane ySplit="14" topLeftCell="A21" activePane="bottomLeft" state="frozen"/>
      <selection activeCell="E17" sqref="E17"/>
      <selection pane="bottomLeft" activeCell="B8" sqref="B8"/>
    </sheetView>
  </sheetViews>
  <sheetFormatPr defaultRowHeight="12.75" x14ac:dyDescent="0.2"/>
  <cols>
    <col min="1" max="1" width="11.42578125" style="229" bestFit="1" customWidth="1"/>
    <col min="2" max="2" width="54.28515625" style="229" customWidth="1"/>
    <col min="3" max="3" width="5.42578125" style="229" bestFit="1" customWidth="1"/>
    <col min="4" max="4" width="7.42578125" style="229" bestFit="1" customWidth="1"/>
    <col min="5" max="5" width="14" style="229" bestFit="1" customWidth="1"/>
    <col min="6" max="6" width="11.42578125" style="228" bestFit="1" customWidth="1"/>
    <col min="7" max="7" width="2" style="228" bestFit="1" customWidth="1"/>
    <col min="8" max="9" width="8.85546875" style="228" customWidth="1"/>
    <col min="10" max="10" width="15.5703125" style="228" customWidth="1"/>
    <col min="11" max="18" width="8.85546875" style="228" customWidth="1"/>
    <col min="19" max="248" width="8.85546875" style="229" customWidth="1"/>
    <col min="249" max="256" width="9.140625" style="229"/>
    <col min="257" max="257" width="11.42578125" style="229" bestFit="1" customWidth="1"/>
    <col min="258" max="258" width="54.28515625" style="229" customWidth="1"/>
    <col min="259" max="259" width="5.42578125" style="229" bestFit="1" customWidth="1"/>
    <col min="260" max="260" width="7.42578125" style="229" bestFit="1" customWidth="1"/>
    <col min="261" max="261" width="14" style="229" bestFit="1" customWidth="1"/>
    <col min="262" max="262" width="11.42578125" style="229" bestFit="1" customWidth="1"/>
    <col min="263" max="263" width="2" style="229" bestFit="1" customWidth="1"/>
    <col min="264" max="265" width="8.85546875" style="229" customWidth="1"/>
    <col min="266" max="266" width="15.5703125" style="229" customWidth="1"/>
    <col min="267" max="504" width="8.85546875" style="229" customWidth="1"/>
    <col min="505" max="512" width="9.140625" style="229"/>
    <col min="513" max="513" width="11.42578125" style="229" bestFit="1" customWidth="1"/>
    <col min="514" max="514" width="54.28515625" style="229" customWidth="1"/>
    <col min="515" max="515" width="5.42578125" style="229" bestFit="1" customWidth="1"/>
    <col min="516" max="516" width="7.42578125" style="229" bestFit="1" customWidth="1"/>
    <col min="517" max="517" width="14" style="229" bestFit="1" customWidth="1"/>
    <col min="518" max="518" width="11.42578125" style="229" bestFit="1" customWidth="1"/>
    <col min="519" max="519" width="2" style="229" bestFit="1" customWidth="1"/>
    <col min="520" max="521" width="8.85546875" style="229" customWidth="1"/>
    <col min="522" max="522" width="15.5703125" style="229" customWidth="1"/>
    <col min="523" max="760" width="8.85546875" style="229" customWidth="1"/>
    <col min="761" max="768" width="9.140625" style="229"/>
    <col min="769" max="769" width="11.42578125" style="229" bestFit="1" customWidth="1"/>
    <col min="770" max="770" width="54.28515625" style="229" customWidth="1"/>
    <col min="771" max="771" width="5.42578125" style="229" bestFit="1" customWidth="1"/>
    <col min="772" max="772" width="7.42578125" style="229" bestFit="1" customWidth="1"/>
    <col min="773" max="773" width="14" style="229" bestFit="1" customWidth="1"/>
    <col min="774" max="774" width="11.42578125" style="229" bestFit="1" customWidth="1"/>
    <col min="775" max="775" width="2" style="229" bestFit="1" customWidth="1"/>
    <col min="776" max="777" width="8.85546875" style="229" customWidth="1"/>
    <col min="778" max="778" width="15.5703125" style="229" customWidth="1"/>
    <col min="779" max="1016" width="8.85546875" style="229" customWidth="1"/>
    <col min="1017" max="1024" width="9.140625" style="229"/>
    <col min="1025" max="1025" width="11.42578125" style="229" bestFit="1" customWidth="1"/>
    <col min="1026" max="1026" width="54.28515625" style="229" customWidth="1"/>
    <col min="1027" max="1027" width="5.42578125" style="229" bestFit="1" customWidth="1"/>
    <col min="1028" max="1028" width="7.42578125" style="229" bestFit="1" customWidth="1"/>
    <col min="1029" max="1029" width="14" style="229" bestFit="1" customWidth="1"/>
    <col min="1030" max="1030" width="11.42578125" style="229" bestFit="1" customWidth="1"/>
    <col min="1031" max="1031" width="2" style="229" bestFit="1" customWidth="1"/>
    <col min="1032" max="1033" width="8.85546875" style="229" customWidth="1"/>
    <col min="1034" max="1034" width="15.5703125" style="229" customWidth="1"/>
    <col min="1035" max="1272" width="8.85546875" style="229" customWidth="1"/>
    <col min="1273" max="1280" width="9.140625" style="229"/>
    <col min="1281" max="1281" width="11.42578125" style="229" bestFit="1" customWidth="1"/>
    <col min="1282" max="1282" width="54.28515625" style="229" customWidth="1"/>
    <col min="1283" max="1283" width="5.42578125" style="229" bestFit="1" customWidth="1"/>
    <col min="1284" max="1284" width="7.42578125" style="229" bestFit="1" customWidth="1"/>
    <col min="1285" max="1285" width="14" style="229" bestFit="1" customWidth="1"/>
    <col min="1286" max="1286" width="11.42578125" style="229" bestFit="1" customWidth="1"/>
    <col min="1287" max="1287" width="2" style="229" bestFit="1" customWidth="1"/>
    <col min="1288" max="1289" width="8.85546875" style="229" customWidth="1"/>
    <col min="1290" max="1290" width="15.5703125" style="229" customWidth="1"/>
    <col min="1291" max="1528" width="8.85546875" style="229" customWidth="1"/>
    <col min="1529" max="1536" width="9.140625" style="229"/>
    <col min="1537" max="1537" width="11.42578125" style="229" bestFit="1" customWidth="1"/>
    <col min="1538" max="1538" width="54.28515625" style="229" customWidth="1"/>
    <col min="1539" max="1539" width="5.42578125" style="229" bestFit="1" customWidth="1"/>
    <col min="1540" max="1540" width="7.42578125" style="229" bestFit="1" customWidth="1"/>
    <col min="1541" max="1541" width="14" style="229" bestFit="1" customWidth="1"/>
    <col min="1542" max="1542" width="11.42578125" style="229" bestFit="1" customWidth="1"/>
    <col min="1543" max="1543" width="2" style="229" bestFit="1" customWidth="1"/>
    <col min="1544" max="1545" width="8.85546875" style="229" customWidth="1"/>
    <col min="1546" max="1546" width="15.5703125" style="229" customWidth="1"/>
    <col min="1547" max="1784" width="8.85546875" style="229" customWidth="1"/>
    <col min="1785" max="1792" width="9.140625" style="229"/>
    <col min="1793" max="1793" width="11.42578125" style="229" bestFit="1" customWidth="1"/>
    <col min="1794" max="1794" width="54.28515625" style="229" customWidth="1"/>
    <col min="1795" max="1795" width="5.42578125" style="229" bestFit="1" customWidth="1"/>
    <col min="1796" max="1796" width="7.42578125" style="229" bestFit="1" customWidth="1"/>
    <col min="1797" max="1797" width="14" style="229" bestFit="1" customWidth="1"/>
    <col min="1798" max="1798" width="11.42578125" style="229" bestFit="1" customWidth="1"/>
    <col min="1799" max="1799" width="2" style="229" bestFit="1" customWidth="1"/>
    <col min="1800" max="1801" width="8.85546875" style="229" customWidth="1"/>
    <col min="1802" max="1802" width="15.5703125" style="229" customWidth="1"/>
    <col min="1803" max="2040" width="8.85546875" style="229" customWidth="1"/>
    <col min="2041" max="2048" width="9.140625" style="229"/>
    <col min="2049" max="2049" width="11.42578125" style="229" bestFit="1" customWidth="1"/>
    <col min="2050" max="2050" width="54.28515625" style="229" customWidth="1"/>
    <col min="2051" max="2051" width="5.42578125" style="229" bestFit="1" customWidth="1"/>
    <col min="2052" max="2052" width="7.42578125" style="229" bestFit="1" customWidth="1"/>
    <col min="2053" max="2053" width="14" style="229" bestFit="1" customWidth="1"/>
    <col min="2054" max="2054" width="11.42578125" style="229" bestFit="1" customWidth="1"/>
    <col min="2055" max="2055" width="2" style="229" bestFit="1" customWidth="1"/>
    <col min="2056" max="2057" width="8.85546875" style="229" customWidth="1"/>
    <col min="2058" max="2058" width="15.5703125" style="229" customWidth="1"/>
    <col min="2059" max="2296" width="8.85546875" style="229" customWidth="1"/>
    <col min="2297" max="2304" width="9.140625" style="229"/>
    <col min="2305" max="2305" width="11.42578125" style="229" bestFit="1" customWidth="1"/>
    <col min="2306" max="2306" width="54.28515625" style="229" customWidth="1"/>
    <col min="2307" max="2307" width="5.42578125" style="229" bestFit="1" customWidth="1"/>
    <col min="2308" max="2308" width="7.42578125" style="229" bestFit="1" customWidth="1"/>
    <col min="2309" max="2309" width="14" style="229" bestFit="1" customWidth="1"/>
    <col min="2310" max="2310" width="11.42578125" style="229" bestFit="1" customWidth="1"/>
    <col min="2311" max="2311" width="2" style="229" bestFit="1" customWidth="1"/>
    <col min="2312" max="2313" width="8.85546875" style="229" customWidth="1"/>
    <col min="2314" max="2314" width="15.5703125" style="229" customWidth="1"/>
    <col min="2315" max="2552" width="8.85546875" style="229" customWidth="1"/>
    <col min="2553" max="2560" width="9.140625" style="229"/>
    <col min="2561" max="2561" width="11.42578125" style="229" bestFit="1" customWidth="1"/>
    <col min="2562" max="2562" width="54.28515625" style="229" customWidth="1"/>
    <col min="2563" max="2563" width="5.42578125" style="229" bestFit="1" customWidth="1"/>
    <col min="2564" max="2564" width="7.42578125" style="229" bestFit="1" customWidth="1"/>
    <col min="2565" max="2565" width="14" style="229" bestFit="1" customWidth="1"/>
    <col min="2566" max="2566" width="11.42578125" style="229" bestFit="1" customWidth="1"/>
    <col min="2567" max="2567" width="2" style="229" bestFit="1" customWidth="1"/>
    <col min="2568" max="2569" width="8.85546875" style="229" customWidth="1"/>
    <col min="2570" max="2570" width="15.5703125" style="229" customWidth="1"/>
    <col min="2571" max="2808" width="8.85546875" style="229" customWidth="1"/>
    <col min="2809" max="2816" width="9.140625" style="229"/>
    <col min="2817" max="2817" width="11.42578125" style="229" bestFit="1" customWidth="1"/>
    <col min="2818" max="2818" width="54.28515625" style="229" customWidth="1"/>
    <col min="2819" max="2819" width="5.42578125" style="229" bestFit="1" customWidth="1"/>
    <col min="2820" max="2820" width="7.42578125" style="229" bestFit="1" customWidth="1"/>
    <col min="2821" max="2821" width="14" style="229" bestFit="1" customWidth="1"/>
    <col min="2822" max="2822" width="11.42578125" style="229" bestFit="1" customWidth="1"/>
    <col min="2823" max="2823" width="2" style="229" bestFit="1" customWidth="1"/>
    <col min="2824" max="2825" width="8.85546875" style="229" customWidth="1"/>
    <col min="2826" max="2826" width="15.5703125" style="229" customWidth="1"/>
    <col min="2827" max="3064" width="8.85546875" style="229" customWidth="1"/>
    <col min="3065" max="3072" width="9.140625" style="229"/>
    <col min="3073" max="3073" width="11.42578125" style="229" bestFit="1" customWidth="1"/>
    <col min="3074" max="3074" width="54.28515625" style="229" customWidth="1"/>
    <col min="3075" max="3075" width="5.42578125" style="229" bestFit="1" customWidth="1"/>
    <col min="3076" max="3076" width="7.42578125" style="229" bestFit="1" customWidth="1"/>
    <col min="3077" max="3077" width="14" style="229" bestFit="1" customWidth="1"/>
    <col min="3078" max="3078" width="11.42578125" style="229" bestFit="1" customWidth="1"/>
    <col min="3079" max="3079" width="2" style="229" bestFit="1" customWidth="1"/>
    <col min="3080" max="3081" width="8.85546875" style="229" customWidth="1"/>
    <col min="3082" max="3082" width="15.5703125" style="229" customWidth="1"/>
    <col min="3083" max="3320" width="8.85546875" style="229" customWidth="1"/>
    <col min="3321" max="3328" width="9.140625" style="229"/>
    <col min="3329" max="3329" width="11.42578125" style="229" bestFit="1" customWidth="1"/>
    <col min="3330" max="3330" width="54.28515625" style="229" customWidth="1"/>
    <col min="3331" max="3331" width="5.42578125" style="229" bestFit="1" customWidth="1"/>
    <col min="3332" max="3332" width="7.42578125" style="229" bestFit="1" customWidth="1"/>
    <col min="3333" max="3333" width="14" style="229" bestFit="1" customWidth="1"/>
    <col min="3334" max="3334" width="11.42578125" style="229" bestFit="1" customWidth="1"/>
    <col min="3335" max="3335" width="2" style="229" bestFit="1" customWidth="1"/>
    <col min="3336" max="3337" width="8.85546875" style="229" customWidth="1"/>
    <col min="3338" max="3338" width="15.5703125" style="229" customWidth="1"/>
    <col min="3339" max="3576" width="8.85546875" style="229" customWidth="1"/>
    <col min="3577" max="3584" width="9.140625" style="229"/>
    <col min="3585" max="3585" width="11.42578125" style="229" bestFit="1" customWidth="1"/>
    <col min="3586" max="3586" width="54.28515625" style="229" customWidth="1"/>
    <col min="3587" max="3587" width="5.42578125" style="229" bestFit="1" customWidth="1"/>
    <col min="3588" max="3588" width="7.42578125" style="229" bestFit="1" customWidth="1"/>
    <col min="3589" max="3589" width="14" style="229" bestFit="1" customWidth="1"/>
    <col min="3590" max="3590" width="11.42578125" style="229" bestFit="1" customWidth="1"/>
    <col min="3591" max="3591" width="2" style="229" bestFit="1" customWidth="1"/>
    <col min="3592" max="3593" width="8.85546875" style="229" customWidth="1"/>
    <col min="3594" max="3594" width="15.5703125" style="229" customWidth="1"/>
    <col min="3595" max="3832" width="8.85546875" style="229" customWidth="1"/>
    <col min="3833" max="3840" width="9.140625" style="229"/>
    <col min="3841" max="3841" width="11.42578125" style="229" bestFit="1" customWidth="1"/>
    <col min="3842" max="3842" width="54.28515625" style="229" customWidth="1"/>
    <col min="3843" max="3843" width="5.42578125" style="229" bestFit="1" customWidth="1"/>
    <col min="3844" max="3844" width="7.42578125" style="229" bestFit="1" customWidth="1"/>
    <col min="3845" max="3845" width="14" style="229" bestFit="1" customWidth="1"/>
    <col min="3846" max="3846" width="11.42578125" style="229" bestFit="1" customWidth="1"/>
    <col min="3847" max="3847" width="2" style="229" bestFit="1" customWidth="1"/>
    <col min="3848" max="3849" width="8.85546875" style="229" customWidth="1"/>
    <col min="3850" max="3850" width="15.5703125" style="229" customWidth="1"/>
    <col min="3851" max="4088" width="8.85546875" style="229" customWidth="1"/>
    <col min="4089" max="4096" width="9.140625" style="229"/>
    <col min="4097" max="4097" width="11.42578125" style="229" bestFit="1" customWidth="1"/>
    <col min="4098" max="4098" width="54.28515625" style="229" customWidth="1"/>
    <col min="4099" max="4099" width="5.42578125" style="229" bestFit="1" customWidth="1"/>
    <col min="4100" max="4100" width="7.42578125" style="229" bestFit="1" customWidth="1"/>
    <col min="4101" max="4101" width="14" style="229" bestFit="1" customWidth="1"/>
    <col min="4102" max="4102" width="11.42578125" style="229" bestFit="1" customWidth="1"/>
    <col min="4103" max="4103" width="2" style="229" bestFit="1" customWidth="1"/>
    <col min="4104" max="4105" width="8.85546875" style="229" customWidth="1"/>
    <col min="4106" max="4106" width="15.5703125" style="229" customWidth="1"/>
    <col min="4107" max="4344" width="8.85546875" style="229" customWidth="1"/>
    <col min="4345" max="4352" width="9.140625" style="229"/>
    <col min="4353" max="4353" width="11.42578125" style="229" bestFit="1" customWidth="1"/>
    <col min="4354" max="4354" width="54.28515625" style="229" customWidth="1"/>
    <col min="4355" max="4355" width="5.42578125" style="229" bestFit="1" customWidth="1"/>
    <col min="4356" max="4356" width="7.42578125" style="229" bestFit="1" customWidth="1"/>
    <col min="4357" max="4357" width="14" style="229" bestFit="1" customWidth="1"/>
    <col min="4358" max="4358" width="11.42578125" style="229" bestFit="1" customWidth="1"/>
    <col min="4359" max="4359" width="2" style="229" bestFit="1" customWidth="1"/>
    <col min="4360" max="4361" width="8.85546875" style="229" customWidth="1"/>
    <col min="4362" max="4362" width="15.5703125" style="229" customWidth="1"/>
    <col min="4363" max="4600" width="8.85546875" style="229" customWidth="1"/>
    <col min="4601" max="4608" width="9.140625" style="229"/>
    <col min="4609" max="4609" width="11.42578125" style="229" bestFit="1" customWidth="1"/>
    <col min="4610" max="4610" width="54.28515625" style="229" customWidth="1"/>
    <col min="4611" max="4611" width="5.42578125" style="229" bestFit="1" customWidth="1"/>
    <col min="4612" max="4612" width="7.42578125" style="229" bestFit="1" customWidth="1"/>
    <col min="4613" max="4613" width="14" style="229" bestFit="1" customWidth="1"/>
    <col min="4614" max="4614" width="11.42578125" style="229" bestFit="1" customWidth="1"/>
    <col min="4615" max="4615" width="2" style="229" bestFit="1" customWidth="1"/>
    <col min="4616" max="4617" width="8.85546875" style="229" customWidth="1"/>
    <col min="4618" max="4618" width="15.5703125" style="229" customWidth="1"/>
    <col min="4619" max="4856" width="8.85546875" style="229" customWidth="1"/>
    <col min="4857" max="4864" width="9.140625" style="229"/>
    <col min="4865" max="4865" width="11.42578125" style="229" bestFit="1" customWidth="1"/>
    <col min="4866" max="4866" width="54.28515625" style="229" customWidth="1"/>
    <col min="4867" max="4867" width="5.42578125" style="229" bestFit="1" customWidth="1"/>
    <col min="4868" max="4868" width="7.42578125" style="229" bestFit="1" customWidth="1"/>
    <col min="4869" max="4869" width="14" style="229" bestFit="1" customWidth="1"/>
    <col min="4870" max="4870" width="11.42578125" style="229" bestFit="1" customWidth="1"/>
    <col min="4871" max="4871" width="2" style="229" bestFit="1" customWidth="1"/>
    <col min="4872" max="4873" width="8.85546875" style="229" customWidth="1"/>
    <col min="4874" max="4874" width="15.5703125" style="229" customWidth="1"/>
    <col min="4875" max="5112" width="8.85546875" style="229" customWidth="1"/>
    <col min="5113" max="5120" width="9.140625" style="229"/>
    <col min="5121" max="5121" width="11.42578125" style="229" bestFit="1" customWidth="1"/>
    <col min="5122" max="5122" width="54.28515625" style="229" customWidth="1"/>
    <col min="5123" max="5123" width="5.42578125" style="229" bestFit="1" customWidth="1"/>
    <col min="5124" max="5124" width="7.42578125" style="229" bestFit="1" customWidth="1"/>
    <col min="5125" max="5125" width="14" style="229" bestFit="1" customWidth="1"/>
    <col min="5126" max="5126" width="11.42578125" style="229" bestFit="1" customWidth="1"/>
    <col min="5127" max="5127" width="2" style="229" bestFit="1" customWidth="1"/>
    <col min="5128" max="5129" width="8.85546875" style="229" customWidth="1"/>
    <col min="5130" max="5130" width="15.5703125" style="229" customWidth="1"/>
    <col min="5131" max="5368" width="8.85546875" style="229" customWidth="1"/>
    <col min="5369" max="5376" width="9.140625" style="229"/>
    <col min="5377" max="5377" width="11.42578125" style="229" bestFit="1" customWidth="1"/>
    <col min="5378" max="5378" width="54.28515625" style="229" customWidth="1"/>
    <col min="5379" max="5379" width="5.42578125" style="229" bestFit="1" customWidth="1"/>
    <col min="5380" max="5380" width="7.42578125" style="229" bestFit="1" customWidth="1"/>
    <col min="5381" max="5381" width="14" style="229" bestFit="1" customWidth="1"/>
    <col min="5382" max="5382" width="11.42578125" style="229" bestFit="1" customWidth="1"/>
    <col min="5383" max="5383" width="2" style="229" bestFit="1" customWidth="1"/>
    <col min="5384" max="5385" width="8.85546875" style="229" customWidth="1"/>
    <col min="5386" max="5386" width="15.5703125" style="229" customWidth="1"/>
    <col min="5387" max="5624" width="8.85546875" style="229" customWidth="1"/>
    <col min="5625" max="5632" width="9.140625" style="229"/>
    <col min="5633" max="5633" width="11.42578125" style="229" bestFit="1" customWidth="1"/>
    <col min="5634" max="5634" width="54.28515625" style="229" customWidth="1"/>
    <col min="5635" max="5635" width="5.42578125" style="229" bestFit="1" customWidth="1"/>
    <col min="5636" max="5636" width="7.42578125" style="229" bestFit="1" customWidth="1"/>
    <col min="5637" max="5637" width="14" style="229" bestFit="1" customWidth="1"/>
    <col min="5638" max="5638" width="11.42578125" style="229" bestFit="1" customWidth="1"/>
    <col min="5639" max="5639" width="2" style="229" bestFit="1" customWidth="1"/>
    <col min="5640" max="5641" width="8.85546875" style="229" customWidth="1"/>
    <col min="5642" max="5642" width="15.5703125" style="229" customWidth="1"/>
    <col min="5643" max="5880" width="8.85546875" style="229" customWidth="1"/>
    <col min="5881" max="5888" width="9.140625" style="229"/>
    <col min="5889" max="5889" width="11.42578125" style="229" bestFit="1" customWidth="1"/>
    <col min="5890" max="5890" width="54.28515625" style="229" customWidth="1"/>
    <col min="5891" max="5891" width="5.42578125" style="229" bestFit="1" customWidth="1"/>
    <col min="5892" max="5892" width="7.42578125" style="229" bestFit="1" customWidth="1"/>
    <col min="5893" max="5893" width="14" style="229" bestFit="1" customWidth="1"/>
    <col min="5894" max="5894" width="11.42578125" style="229" bestFit="1" customWidth="1"/>
    <col min="5895" max="5895" width="2" style="229" bestFit="1" customWidth="1"/>
    <col min="5896" max="5897" width="8.85546875" style="229" customWidth="1"/>
    <col min="5898" max="5898" width="15.5703125" style="229" customWidth="1"/>
    <col min="5899" max="6136" width="8.85546875" style="229" customWidth="1"/>
    <col min="6137" max="6144" width="9.140625" style="229"/>
    <col min="6145" max="6145" width="11.42578125" style="229" bestFit="1" customWidth="1"/>
    <col min="6146" max="6146" width="54.28515625" style="229" customWidth="1"/>
    <col min="6147" max="6147" width="5.42578125" style="229" bestFit="1" customWidth="1"/>
    <col min="6148" max="6148" width="7.42578125" style="229" bestFit="1" customWidth="1"/>
    <col min="6149" max="6149" width="14" style="229" bestFit="1" customWidth="1"/>
    <col min="6150" max="6150" width="11.42578125" style="229" bestFit="1" customWidth="1"/>
    <col min="6151" max="6151" width="2" style="229" bestFit="1" customWidth="1"/>
    <col min="6152" max="6153" width="8.85546875" style="229" customWidth="1"/>
    <col min="6154" max="6154" width="15.5703125" style="229" customWidth="1"/>
    <col min="6155" max="6392" width="8.85546875" style="229" customWidth="1"/>
    <col min="6393" max="6400" width="9.140625" style="229"/>
    <col min="6401" max="6401" width="11.42578125" style="229" bestFit="1" customWidth="1"/>
    <col min="6402" max="6402" width="54.28515625" style="229" customWidth="1"/>
    <col min="6403" max="6403" width="5.42578125" style="229" bestFit="1" customWidth="1"/>
    <col min="6404" max="6404" width="7.42578125" style="229" bestFit="1" customWidth="1"/>
    <col min="6405" max="6405" width="14" style="229" bestFit="1" customWidth="1"/>
    <col min="6406" max="6406" width="11.42578125" style="229" bestFit="1" customWidth="1"/>
    <col min="6407" max="6407" width="2" style="229" bestFit="1" customWidth="1"/>
    <col min="6408" max="6409" width="8.85546875" style="229" customWidth="1"/>
    <col min="6410" max="6410" width="15.5703125" style="229" customWidth="1"/>
    <col min="6411" max="6648" width="8.85546875" style="229" customWidth="1"/>
    <col min="6649" max="6656" width="9.140625" style="229"/>
    <col min="6657" max="6657" width="11.42578125" style="229" bestFit="1" customWidth="1"/>
    <col min="6658" max="6658" width="54.28515625" style="229" customWidth="1"/>
    <col min="6659" max="6659" width="5.42578125" style="229" bestFit="1" customWidth="1"/>
    <col min="6660" max="6660" width="7.42578125" style="229" bestFit="1" customWidth="1"/>
    <col min="6661" max="6661" width="14" style="229" bestFit="1" customWidth="1"/>
    <col min="6662" max="6662" width="11.42578125" style="229" bestFit="1" customWidth="1"/>
    <col min="6663" max="6663" width="2" style="229" bestFit="1" customWidth="1"/>
    <col min="6664" max="6665" width="8.85546875" style="229" customWidth="1"/>
    <col min="6666" max="6666" width="15.5703125" style="229" customWidth="1"/>
    <col min="6667" max="6904" width="8.85546875" style="229" customWidth="1"/>
    <col min="6905" max="6912" width="9.140625" style="229"/>
    <col min="6913" max="6913" width="11.42578125" style="229" bestFit="1" customWidth="1"/>
    <col min="6914" max="6914" width="54.28515625" style="229" customWidth="1"/>
    <col min="6915" max="6915" width="5.42578125" style="229" bestFit="1" customWidth="1"/>
    <col min="6916" max="6916" width="7.42578125" style="229" bestFit="1" customWidth="1"/>
    <col min="6917" max="6917" width="14" style="229" bestFit="1" customWidth="1"/>
    <col min="6918" max="6918" width="11.42578125" style="229" bestFit="1" customWidth="1"/>
    <col min="6919" max="6919" width="2" style="229" bestFit="1" customWidth="1"/>
    <col min="6920" max="6921" width="8.85546875" style="229" customWidth="1"/>
    <col min="6922" max="6922" width="15.5703125" style="229" customWidth="1"/>
    <col min="6923" max="7160" width="8.85546875" style="229" customWidth="1"/>
    <col min="7161" max="7168" width="9.140625" style="229"/>
    <col min="7169" max="7169" width="11.42578125" style="229" bestFit="1" customWidth="1"/>
    <col min="7170" max="7170" width="54.28515625" style="229" customWidth="1"/>
    <col min="7171" max="7171" width="5.42578125" style="229" bestFit="1" customWidth="1"/>
    <col min="7172" max="7172" width="7.42578125" style="229" bestFit="1" customWidth="1"/>
    <col min="7173" max="7173" width="14" style="229" bestFit="1" customWidth="1"/>
    <col min="7174" max="7174" width="11.42578125" style="229" bestFit="1" customWidth="1"/>
    <col min="7175" max="7175" width="2" style="229" bestFit="1" customWidth="1"/>
    <col min="7176" max="7177" width="8.85546875" style="229" customWidth="1"/>
    <col min="7178" max="7178" width="15.5703125" style="229" customWidth="1"/>
    <col min="7179" max="7416" width="8.85546875" style="229" customWidth="1"/>
    <col min="7417" max="7424" width="9.140625" style="229"/>
    <col min="7425" max="7425" width="11.42578125" style="229" bestFit="1" customWidth="1"/>
    <col min="7426" max="7426" width="54.28515625" style="229" customWidth="1"/>
    <col min="7427" max="7427" width="5.42578125" style="229" bestFit="1" customWidth="1"/>
    <col min="7428" max="7428" width="7.42578125" style="229" bestFit="1" customWidth="1"/>
    <col min="7429" max="7429" width="14" style="229" bestFit="1" customWidth="1"/>
    <col min="7430" max="7430" width="11.42578125" style="229" bestFit="1" customWidth="1"/>
    <col min="7431" max="7431" width="2" style="229" bestFit="1" customWidth="1"/>
    <col min="7432" max="7433" width="8.85546875" style="229" customWidth="1"/>
    <col min="7434" max="7434" width="15.5703125" style="229" customWidth="1"/>
    <col min="7435" max="7672" width="8.85546875" style="229" customWidth="1"/>
    <col min="7673" max="7680" width="9.140625" style="229"/>
    <col min="7681" max="7681" width="11.42578125" style="229" bestFit="1" customWidth="1"/>
    <col min="7682" max="7682" width="54.28515625" style="229" customWidth="1"/>
    <col min="7683" max="7683" width="5.42578125" style="229" bestFit="1" customWidth="1"/>
    <col min="7684" max="7684" width="7.42578125" style="229" bestFit="1" customWidth="1"/>
    <col min="7685" max="7685" width="14" style="229" bestFit="1" customWidth="1"/>
    <col min="7686" max="7686" width="11.42578125" style="229" bestFit="1" customWidth="1"/>
    <col min="7687" max="7687" width="2" style="229" bestFit="1" customWidth="1"/>
    <col min="7688" max="7689" width="8.85546875" style="229" customWidth="1"/>
    <col min="7690" max="7690" width="15.5703125" style="229" customWidth="1"/>
    <col min="7691" max="7928" width="8.85546875" style="229" customWidth="1"/>
    <col min="7929" max="7936" width="9.140625" style="229"/>
    <col min="7937" max="7937" width="11.42578125" style="229" bestFit="1" customWidth="1"/>
    <col min="7938" max="7938" width="54.28515625" style="229" customWidth="1"/>
    <col min="7939" max="7939" width="5.42578125" style="229" bestFit="1" customWidth="1"/>
    <col min="7940" max="7940" width="7.42578125" style="229" bestFit="1" customWidth="1"/>
    <col min="7941" max="7941" width="14" style="229" bestFit="1" customWidth="1"/>
    <col min="7942" max="7942" width="11.42578125" style="229" bestFit="1" customWidth="1"/>
    <col min="7943" max="7943" width="2" style="229" bestFit="1" customWidth="1"/>
    <col min="7944" max="7945" width="8.85546875" style="229" customWidth="1"/>
    <col min="7946" max="7946" width="15.5703125" style="229" customWidth="1"/>
    <col min="7947" max="8184" width="8.85546875" style="229" customWidth="1"/>
    <col min="8185" max="8192" width="9.140625" style="229"/>
    <col min="8193" max="8193" width="11.42578125" style="229" bestFit="1" customWidth="1"/>
    <col min="8194" max="8194" width="54.28515625" style="229" customWidth="1"/>
    <col min="8195" max="8195" width="5.42578125" style="229" bestFit="1" customWidth="1"/>
    <col min="8196" max="8196" width="7.42578125" style="229" bestFit="1" customWidth="1"/>
    <col min="8197" max="8197" width="14" style="229" bestFit="1" customWidth="1"/>
    <col min="8198" max="8198" width="11.42578125" style="229" bestFit="1" customWidth="1"/>
    <col min="8199" max="8199" width="2" style="229" bestFit="1" customWidth="1"/>
    <col min="8200" max="8201" width="8.85546875" style="229" customWidth="1"/>
    <col min="8202" max="8202" width="15.5703125" style="229" customWidth="1"/>
    <col min="8203" max="8440" width="8.85546875" style="229" customWidth="1"/>
    <col min="8441" max="8448" width="9.140625" style="229"/>
    <col min="8449" max="8449" width="11.42578125" style="229" bestFit="1" customWidth="1"/>
    <col min="8450" max="8450" width="54.28515625" style="229" customWidth="1"/>
    <col min="8451" max="8451" width="5.42578125" style="229" bestFit="1" customWidth="1"/>
    <col min="8452" max="8452" width="7.42578125" style="229" bestFit="1" customWidth="1"/>
    <col min="8453" max="8453" width="14" style="229" bestFit="1" customWidth="1"/>
    <col min="8454" max="8454" width="11.42578125" style="229" bestFit="1" customWidth="1"/>
    <col min="8455" max="8455" width="2" style="229" bestFit="1" customWidth="1"/>
    <col min="8456" max="8457" width="8.85546875" style="229" customWidth="1"/>
    <col min="8458" max="8458" width="15.5703125" style="229" customWidth="1"/>
    <col min="8459" max="8696" width="8.85546875" style="229" customWidth="1"/>
    <col min="8697" max="8704" width="9.140625" style="229"/>
    <col min="8705" max="8705" width="11.42578125" style="229" bestFit="1" customWidth="1"/>
    <col min="8706" max="8706" width="54.28515625" style="229" customWidth="1"/>
    <col min="8707" max="8707" width="5.42578125" style="229" bestFit="1" customWidth="1"/>
    <col min="8708" max="8708" width="7.42578125" style="229" bestFit="1" customWidth="1"/>
    <col min="8709" max="8709" width="14" style="229" bestFit="1" customWidth="1"/>
    <col min="8710" max="8710" width="11.42578125" style="229" bestFit="1" customWidth="1"/>
    <col min="8711" max="8711" width="2" style="229" bestFit="1" customWidth="1"/>
    <col min="8712" max="8713" width="8.85546875" style="229" customWidth="1"/>
    <col min="8714" max="8714" width="15.5703125" style="229" customWidth="1"/>
    <col min="8715" max="8952" width="8.85546875" style="229" customWidth="1"/>
    <col min="8953" max="8960" width="9.140625" style="229"/>
    <col min="8961" max="8961" width="11.42578125" style="229" bestFit="1" customWidth="1"/>
    <col min="8962" max="8962" width="54.28515625" style="229" customWidth="1"/>
    <col min="8963" max="8963" width="5.42578125" style="229" bestFit="1" customWidth="1"/>
    <col min="8964" max="8964" width="7.42578125" style="229" bestFit="1" customWidth="1"/>
    <col min="8965" max="8965" width="14" style="229" bestFit="1" customWidth="1"/>
    <col min="8966" max="8966" width="11.42578125" style="229" bestFit="1" customWidth="1"/>
    <col min="8967" max="8967" width="2" style="229" bestFit="1" customWidth="1"/>
    <col min="8968" max="8969" width="8.85546875" style="229" customWidth="1"/>
    <col min="8970" max="8970" width="15.5703125" style="229" customWidth="1"/>
    <col min="8971" max="9208" width="8.85546875" style="229" customWidth="1"/>
    <col min="9209" max="9216" width="9.140625" style="229"/>
    <col min="9217" max="9217" width="11.42578125" style="229" bestFit="1" customWidth="1"/>
    <col min="9218" max="9218" width="54.28515625" style="229" customWidth="1"/>
    <col min="9219" max="9219" width="5.42578125" style="229" bestFit="1" customWidth="1"/>
    <col min="9220" max="9220" width="7.42578125" style="229" bestFit="1" customWidth="1"/>
    <col min="9221" max="9221" width="14" style="229" bestFit="1" customWidth="1"/>
    <col min="9222" max="9222" width="11.42578125" style="229" bestFit="1" customWidth="1"/>
    <col min="9223" max="9223" width="2" style="229" bestFit="1" customWidth="1"/>
    <col min="9224" max="9225" width="8.85546875" style="229" customWidth="1"/>
    <col min="9226" max="9226" width="15.5703125" style="229" customWidth="1"/>
    <col min="9227" max="9464" width="8.85546875" style="229" customWidth="1"/>
    <col min="9465" max="9472" width="9.140625" style="229"/>
    <col min="9473" max="9473" width="11.42578125" style="229" bestFit="1" customWidth="1"/>
    <col min="9474" max="9474" width="54.28515625" style="229" customWidth="1"/>
    <col min="9475" max="9475" width="5.42578125" style="229" bestFit="1" customWidth="1"/>
    <col min="9476" max="9476" width="7.42578125" style="229" bestFit="1" customWidth="1"/>
    <col min="9477" max="9477" width="14" style="229" bestFit="1" customWidth="1"/>
    <col min="9478" max="9478" width="11.42578125" style="229" bestFit="1" customWidth="1"/>
    <col min="9479" max="9479" width="2" style="229" bestFit="1" customWidth="1"/>
    <col min="9480" max="9481" width="8.85546875" style="229" customWidth="1"/>
    <col min="9482" max="9482" width="15.5703125" style="229" customWidth="1"/>
    <col min="9483" max="9720" width="8.85546875" style="229" customWidth="1"/>
    <col min="9721" max="9728" width="9.140625" style="229"/>
    <col min="9729" max="9729" width="11.42578125" style="229" bestFit="1" customWidth="1"/>
    <col min="9730" max="9730" width="54.28515625" style="229" customWidth="1"/>
    <col min="9731" max="9731" width="5.42578125" style="229" bestFit="1" customWidth="1"/>
    <col min="9732" max="9732" width="7.42578125" style="229" bestFit="1" customWidth="1"/>
    <col min="9733" max="9733" width="14" style="229" bestFit="1" customWidth="1"/>
    <col min="9734" max="9734" width="11.42578125" style="229" bestFit="1" customWidth="1"/>
    <col min="9735" max="9735" width="2" style="229" bestFit="1" customWidth="1"/>
    <col min="9736" max="9737" width="8.85546875" style="229" customWidth="1"/>
    <col min="9738" max="9738" width="15.5703125" style="229" customWidth="1"/>
    <col min="9739" max="9976" width="8.85546875" style="229" customWidth="1"/>
    <col min="9977" max="9984" width="9.140625" style="229"/>
    <col min="9985" max="9985" width="11.42578125" style="229" bestFit="1" customWidth="1"/>
    <col min="9986" max="9986" width="54.28515625" style="229" customWidth="1"/>
    <col min="9987" max="9987" width="5.42578125" style="229" bestFit="1" customWidth="1"/>
    <col min="9988" max="9988" width="7.42578125" style="229" bestFit="1" customWidth="1"/>
    <col min="9989" max="9989" width="14" style="229" bestFit="1" customWidth="1"/>
    <col min="9990" max="9990" width="11.42578125" style="229" bestFit="1" customWidth="1"/>
    <col min="9991" max="9991" width="2" style="229" bestFit="1" customWidth="1"/>
    <col min="9992" max="9993" width="8.85546875" style="229" customWidth="1"/>
    <col min="9994" max="9994" width="15.5703125" style="229" customWidth="1"/>
    <col min="9995" max="10232" width="8.85546875" style="229" customWidth="1"/>
    <col min="10233" max="10240" width="9.140625" style="229"/>
    <col min="10241" max="10241" width="11.42578125" style="229" bestFit="1" customWidth="1"/>
    <col min="10242" max="10242" width="54.28515625" style="229" customWidth="1"/>
    <col min="10243" max="10243" width="5.42578125" style="229" bestFit="1" customWidth="1"/>
    <col min="10244" max="10244" width="7.42578125" style="229" bestFit="1" customWidth="1"/>
    <col min="10245" max="10245" width="14" style="229" bestFit="1" customWidth="1"/>
    <col min="10246" max="10246" width="11.42578125" style="229" bestFit="1" customWidth="1"/>
    <col min="10247" max="10247" width="2" style="229" bestFit="1" customWidth="1"/>
    <col min="10248" max="10249" width="8.85546875" style="229" customWidth="1"/>
    <col min="10250" max="10250" width="15.5703125" style="229" customWidth="1"/>
    <col min="10251" max="10488" width="8.85546875" style="229" customWidth="1"/>
    <col min="10489" max="10496" width="9.140625" style="229"/>
    <col min="10497" max="10497" width="11.42578125" style="229" bestFit="1" customWidth="1"/>
    <col min="10498" max="10498" width="54.28515625" style="229" customWidth="1"/>
    <col min="10499" max="10499" width="5.42578125" style="229" bestFit="1" customWidth="1"/>
    <col min="10500" max="10500" width="7.42578125" style="229" bestFit="1" customWidth="1"/>
    <col min="10501" max="10501" width="14" style="229" bestFit="1" customWidth="1"/>
    <col min="10502" max="10502" width="11.42578125" style="229" bestFit="1" customWidth="1"/>
    <col min="10503" max="10503" width="2" style="229" bestFit="1" customWidth="1"/>
    <col min="10504" max="10505" width="8.85546875" style="229" customWidth="1"/>
    <col min="10506" max="10506" width="15.5703125" style="229" customWidth="1"/>
    <col min="10507" max="10744" width="8.85546875" style="229" customWidth="1"/>
    <col min="10745" max="10752" width="9.140625" style="229"/>
    <col min="10753" max="10753" width="11.42578125" style="229" bestFit="1" customWidth="1"/>
    <col min="10754" max="10754" width="54.28515625" style="229" customWidth="1"/>
    <col min="10755" max="10755" width="5.42578125" style="229" bestFit="1" customWidth="1"/>
    <col min="10756" max="10756" width="7.42578125" style="229" bestFit="1" customWidth="1"/>
    <col min="10757" max="10757" width="14" style="229" bestFit="1" customWidth="1"/>
    <col min="10758" max="10758" width="11.42578125" style="229" bestFit="1" customWidth="1"/>
    <col min="10759" max="10759" width="2" style="229" bestFit="1" customWidth="1"/>
    <col min="10760" max="10761" width="8.85546875" style="229" customWidth="1"/>
    <col min="10762" max="10762" width="15.5703125" style="229" customWidth="1"/>
    <col min="10763" max="11000" width="8.85546875" style="229" customWidth="1"/>
    <col min="11001" max="11008" width="9.140625" style="229"/>
    <col min="11009" max="11009" width="11.42578125" style="229" bestFit="1" customWidth="1"/>
    <col min="11010" max="11010" width="54.28515625" style="229" customWidth="1"/>
    <col min="11011" max="11011" width="5.42578125" style="229" bestFit="1" customWidth="1"/>
    <col min="11012" max="11012" width="7.42578125" style="229" bestFit="1" customWidth="1"/>
    <col min="11013" max="11013" width="14" style="229" bestFit="1" customWidth="1"/>
    <col min="11014" max="11014" width="11.42578125" style="229" bestFit="1" customWidth="1"/>
    <col min="11015" max="11015" width="2" style="229" bestFit="1" customWidth="1"/>
    <col min="11016" max="11017" width="8.85546875" style="229" customWidth="1"/>
    <col min="11018" max="11018" width="15.5703125" style="229" customWidth="1"/>
    <col min="11019" max="11256" width="8.85546875" style="229" customWidth="1"/>
    <col min="11257" max="11264" width="9.140625" style="229"/>
    <col min="11265" max="11265" width="11.42578125" style="229" bestFit="1" customWidth="1"/>
    <col min="11266" max="11266" width="54.28515625" style="229" customWidth="1"/>
    <col min="11267" max="11267" width="5.42578125" style="229" bestFit="1" customWidth="1"/>
    <col min="11268" max="11268" width="7.42578125" style="229" bestFit="1" customWidth="1"/>
    <col min="11269" max="11269" width="14" style="229" bestFit="1" customWidth="1"/>
    <col min="11270" max="11270" width="11.42578125" style="229" bestFit="1" customWidth="1"/>
    <col min="11271" max="11271" width="2" style="229" bestFit="1" customWidth="1"/>
    <col min="11272" max="11273" width="8.85546875" style="229" customWidth="1"/>
    <col min="11274" max="11274" width="15.5703125" style="229" customWidth="1"/>
    <col min="11275" max="11512" width="8.85546875" style="229" customWidth="1"/>
    <col min="11513" max="11520" width="9.140625" style="229"/>
    <col min="11521" max="11521" width="11.42578125" style="229" bestFit="1" customWidth="1"/>
    <col min="11522" max="11522" width="54.28515625" style="229" customWidth="1"/>
    <col min="11523" max="11523" width="5.42578125" style="229" bestFit="1" customWidth="1"/>
    <col min="11524" max="11524" width="7.42578125" style="229" bestFit="1" customWidth="1"/>
    <col min="11525" max="11525" width="14" style="229" bestFit="1" customWidth="1"/>
    <col min="11526" max="11526" width="11.42578125" style="229" bestFit="1" customWidth="1"/>
    <col min="11527" max="11527" width="2" style="229" bestFit="1" customWidth="1"/>
    <col min="11528" max="11529" width="8.85546875" style="229" customWidth="1"/>
    <col min="11530" max="11530" width="15.5703125" style="229" customWidth="1"/>
    <col min="11531" max="11768" width="8.85546875" style="229" customWidth="1"/>
    <col min="11769" max="11776" width="9.140625" style="229"/>
    <col min="11777" max="11777" width="11.42578125" style="229" bestFit="1" customWidth="1"/>
    <col min="11778" max="11778" width="54.28515625" style="229" customWidth="1"/>
    <col min="11779" max="11779" width="5.42578125" style="229" bestFit="1" customWidth="1"/>
    <col min="11780" max="11780" width="7.42578125" style="229" bestFit="1" customWidth="1"/>
    <col min="11781" max="11781" width="14" style="229" bestFit="1" customWidth="1"/>
    <col min="11782" max="11782" width="11.42578125" style="229" bestFit="1" customWidth="1"/>
    <col min="11783" max="11783" width="2" style="229" bestFit="1" customWidth="1"/>
    <col min="11784" max="11785" width="8.85546875" style="229" customWidth="1"/>
    <col min="11786" max="11786" width="15.5703125" style="229" customWidth="1"/>
    <col min="11787" max="12024" width="8.85546875" style="229" customWidth="1"/>
    <col min="12025" max="12032" width="9.140625" style="229"/>
    <col min="12033" max="12033" width="11.42578125" style="229" bestFit="1" customWidth="1"/>
    <col min="12034" max="12034" width="54.28515625" style="229" customWidth="1"/>
    <col min="12035" max="12035" width="5.42578125" style="229" bestFit="1" customWidth="1"/>
    <col min="12036" max="12036" width="7.42578125" style="229" bestFit="1" customWidth="1"/>
    <col min="12037" max="12037" width="14" style="229" bestFit="1" customWidth="1"/>
    <col min="12038" max="12038" width="11.42578125" style="229" bestFit="1" customWidth="1"/>
    <col min="12039" max="12039" width="2" style="229" bestFit="1" customWidth="1"/>
    <col min="12040" max="12041" width="8.85546875" style="229" customWidth="1"/>
    <col min="12042" max="12042" width="15.5703125" style="229" customWidth="1"/>
    <col min="12043" max="12280" width="8.85546875" style="229" customWidth="1"/>
    <col min="12281" max="12288" width="9.140625" style="229"/>
    <col min="12289" max="12289" width="11.42578125" style="229" bestFit="1" customWidth="1"/>
    <col min="12290" max="12290" width="54.28515625" style="229" customWidth="1"/>
    <col min="12291" max="12291" width="5.42578125" style="229" bestFit="1" customWidth="1"/>
    <col min="12292" max="12292" width="7.42578125" style="229" bestFit="1" customWidth="1"/>
    <col min="12293" max="12293" width="14" style="229" bestFit="1" customWidth="1"/>
    <col min="12294" max="12294" width="11.42578125" style="229" bestFit="1" customWidth="1"/>
    <col min="12295" max="12295" width="2" style="229" bestFit="1" customWidth="1"/>
    <col min="12296" max="12297" width="8.85546875" style="229" customWidth="1"/>
    <col min="12298" max="12298" width="15.5703125" style="229" customWidth="1"/>
    <col min="12299" max="12536" width="8.85546875" style="229" customWidth="1"/>
    <col min="12537" max="12544" width="9.140625" style="229"/>
    <col min="12545" max="12545" width="11.42578125" style="229" bestFit="1" customWidth="1"/>
    <col min="12546" max="12546" width="54.28515625" style="229" customWidth="1"/>
    <col min="12547" max="12547" width="5.42578125" style="229" bestFit="1" customWidth="1"/>
    <col min="12548" max="12548" width="7.42578125" style="229" bestFit="1" customWidth="1"/>
    <col min="12549" max="12549" width="14" style="229" bestFit="1" customWidth="1"/>
    <col min="12550" max="12550" width="11.42578125" style="229" bestFit="1" customWidth="1"/>
    <col min="12551" max="12551" width="2" style="229" bestFit="1" customWidth="1"/>
    <col min="12552" max="12553" width="8.85546875" style="229" customWidth="1"/>
    <col min="12554" max="12554" width="15.5703125" style="229" customWidth="1"/>
    <col min="12555" max="12792" width="8.85546875" style="229" customWidth="1"/>
    <col min="12793" max="12800" width="9.140625" style="229"/>
    <col min="12801" max="12801" width="11.42578125" style="229" bestFit="1" customWidth="1"/>
    <col min="12802" max="12802" width="54.28515625" style="229" customWidth="1"/>
    <col min="12803" max="12803" width="5.42578125" style="229" bestFit="1" customWidth="1"/>
    <col min="12804" max="12804" width="7.42578125" style="229" bestFit="1" customWidth="1"/>
    <col min="12805" max="12805" width="14" style="229" bestFit="1" customWidth="1"/>
    <col min="12806" max="12806" width="11.42578125" style="229" bestFit="1" customWidth="1"/>
    <col min="12807" max="12807" width="2" style="229" bestFit="1" customWidth="1"/>
    <col min="12808" max="12809" width="8.85546875" style="229" customWidth="1"/>
    <col min="12810" max="12810" width="15.5703125" style="229" customWidth="1"/>
    <col min="12811" max="13048" width="8.85546875" style="229" customWidth="1"/>
    <col min="13049" max="13056" width="9.140625" style="229"/>
    <col min="13057" max="13057" width="11.42578125" style="229" bestFit="1" customWidth="1"/>
    <col min="13058" max="13058" width="54.28515625" style="229" customWidth="1"/>
    <col min="13059" max="13059" width="5.42578125" style="229" bestFit="1" customWidth="1"/>
    <col min="13060" max="13060" width="7.42578125" style="229" bestFit="1" customWidth="1"/>
    <col min="13061" max="13061" width="14" style="229" bestFit="1" customWidth="1"/>
    <col min="13062" max="13062" width="11.42578125" style="229" bestFit="1" customWidth="1"/>
    <col min="13063" max="13063" width="2" style="229" bestFit="1" customWidth="1"/>
    <col min="13064" max="13065" width="8.85546875" style="229" customWidth="1"/>
    <col min="13066" max="13066" width="15.5703125" style="229" customWidth="1"/>
    <col min="13067" max="13304" width="8.85546875" style="229" customWidth="1"/>
    <col min="13305" max="13312" width="9.140625" style="229"/>
    <col min="13313" max="13313" width="11.42578125" style="229" bestFit="1" customWidth="1"/>
    <col min="13314" max="13314" width="54.28515625" style="229" customWidth="1"/>
    <col min="13315" max="13315" width="5.42578125" style="229" bestFit="1" customWidth="1"/>
    <col min="13316" max="13316" width="7.42578125" style="229" bestFit="1" customWidth="1"/>
    <col min="13317" max="13317" width="14" style="229" bestFit="1" customWidth="1"/>
    <col min="13318" max="13318" width="11.42578125" style="229" bestFit="1" customWidth="1"/>
    <col min="13319" max="13319" width="2" style="229" bestFit="1" customWidth="1"/>
    <col min="13320" max="13321" width="8.85546875" style="229" customWidth="1"/>
    <col min="13322" max="13322" width="15.5703125" style="229" customWidth="1"/>
    <col min="13323" max="13560" width="8.85546875" style="229" customWidth="1"/>
    <col min="13561" max="13568" width="9.140625" style="229"/>
    <col min="13569" max="13569" width="11.42578125" style="229" bestFit="1" customWidth="1"/>
    <col min="13570" max="13570" width="54.28515625" style="229" customWidth="1"/>
    <col min="13571" max="13571" width="5.42578125" style="229" bestFit="1" customWidth="1"/>
    <col min="13572" max="13572" width="7.42578125" style="229" bestFit="1" customWidth="1"/>
    <col min="13573" max="13573" width="14" style="229" bestFit="1" customWidth="1"/>
    <col min="13574" max="13574" width="11.42578125" style="229" bestFit="1" customWidth="1"/>
    <col min="13575" max="13575" width="2" style="229" bestFit="1" customWidth="1"/>
    <col min="13576" max="13577" width="8.85546875" style="229" customWidth="1"/>
    <col min="13578" max="13578" width="15.5703125" style="229" customWidth="1"/>
    <col min="13579" max="13816" width="8.85546875" style="229" customWidth="1"/>
    <col min="13817" max="13824" width="9.140625" style="229"/>
    <col min="13825" max="13825" width="11.42578125" style="229" bestFit="1" customWidth="1"/>
    <col min="13826" max="13826" width="54.28515625" style="229" customWidth="1"/>
    <col min="13827" max="13827" width="5.42578125" style="229" bestFit="1" customWidth="1"/>
    <col min="13828" max="13828" width="7.42578125" style="229" bestFit="1" customWidth="1"/>
    <col min="13829" max="13829" width="14" style="229" bestFit="1" customWidth="1"/>
    <col min="13830" max="13830" width="11.42578125" style="229" bestFit="1" customWidth="1"/>
    <col min="13831" max="13831" width="2" style="229" bestFit="1" customWidth="1"/>
    <col min="13832" max="13833" width="8.85546875" style="229" customWidth="1"/>
    <col min="13834" max="13834" width="15.5703125" style="229" customWidth="1"/>
    <col min="13835" max="14072" width="8.85546875" style="229" customWidth="1"/>
    <col min="14073" max="14080" width="9.140625" style="229"/>
    <col min="14081" max="14081" width="11.42578125" style="229" bestFit="1" customWidth="1"/>
    <col min="14082" max="14082" width="54.28515625" style="229" customWidth="1"/>
    <col min="14083" max="14083" width="5.42578125" style="229" bestFit="1" customWidth="1"/>
    <col min="14084" max="14084" width="7.42578125" style="229" bestFit="1" customWidth="1"/>
    <col min="14085" max="14085" width="14" style="229" bestFit="1" customWidth="1"/>
    <col min="14086" max="14086" width="11.42578125" style="229" bestFit="1" customWidth="1"/>
    <col min="14087" max="14087" width="2" style="229" bestFit="1" customWidth="1"/>
    <col min="14088" max="14089" width="8.85546875" style="229" customWidth="1"/>
    <col min="14090" max="14090" width="15.5703125" style="229" customWidth="1"/>
    <col min="14091" max="14328" width="8.85546875" style="229" customWidth="1"/>
    <col min="14329" max="14336" width="9.140625" style="229"/>
    <col min="14337" max="14337" width="11.42578125" style="229" bestFit="1" customWidth="1"/>
    <col min="14338" max="14338" width="54.28515625" style="229" customWidth="1"/>
    <col min="14339" max="14339" width="5.42578125" style="229" bestFit="1" customWidth="1"/>
    <col min="14340" max="14340" width="7.42578125" style="229" bestFit="1" customWidth="1"/>
    <col min="14341" max="14341" width="14" style="229" bestFit="1" customWidth="1"/>
    <col min="14342" max="14342" width="11.42578125" style="229" bestFit="1" customWidth="1"/>
    <col min="14343" max="14343" width="2" style="229" bestFit="1" customWidth="1"/>
    <col min="14344" max="14345" width="8.85546875" style="229" customWidth="1"/>
    <col min="14346" max="14346" width="15.5703125" style="229" customWidth="1"/>
    <col min="14347" max="14584" width="8.85546875" style="229" customWidth="1"/>
    <col min="14585" max="14592" width="9.140625" style="229"/>
    <col min="14593" max="14593" width="11.42578125" style="229" bestFit="1" customWidth="1"/>
    <col min="14594" max="14594" width="54.28515625" style="229" customWidth="1"/>
    <col min="14595" max="14595" width="5.42578125" style="229" bestFit="1" customWidth="1"/>
    <col min="14596" max="14596" width="7.42578125" style="229" bestFit="1" customWidth="1"/>
    <col min="14597" max="14597" width="14" style="229" bestFit="1" customWidth="1"/>
    <col min="14598" max="14598" width="11.42578125" style="229" bestFit="1" customWidth="1"/>
    <col min="14599" max="14599" width="2" style="229" bestFit="1" customWidth="1"/>
    <col min="14600" max="14601" width="8.85546875" style="229" customWidth="1"/>
    <col min="14602" max="14602" width="15.5703125" style="229" customWidth="1"/>
    <col min="14603" max="14840" width="8.85546875" style="229" customWidth="1"/>
    <col min="14841" max="14848" width="9.140625" style="229"/>
    <col min="14849" max="14849" width="11.42578125" style="229" bestFit="1" customWidth="1"/>
    <col min="14850" max="14850" width="54.28515625" style="229" customWidth="1"/>
    <col min="14851" max="14851" width="5.42578125" style="229" bestFit="1" customWidth="1"/>
    <col min="14852" max="14852" width="7.42578125" style="229" bestFit="1" customWidth="1"/>
    <col min="14853" max="14853" width="14" style="229" bestFit="1" customWidth="1"/>
    <col min="14854" max="14854" width="11.42578125" style="229" bestFit="1" customWidth="1"/>
    <col min="14855" max="14855" width="2" style="229" bestFit="1" customWidth="1"/>
    <col min="14856" max="14857" width="8.85546875" style="229" customWidth="1"/>
    <col min="14858" max="14858" width="15.5703125" style="229" customWidth="1"/>
    <col min="14859" max="15096" width="8.85546875" style="229" customWidth="1"/>
    <col min="15097" max="15104" width="9.140625" style="229"/>
    <col min="15105" max="15105" width="11.42578125" style="229" bestFit="1" customWidth="1"/>
    <col min="15106" max="15106" width="54.28515625" style="229" customWidth="1"/>
    <col min="15107" max="15107" width="5.42578125" style="229" bestFit="1" customWidth="1"/>
    <col min="15108" max="15108" width="7.42578125" style="229" bestFit="1" customWidth="1"/>
    <col min="15109" max="15109" width="14" style="229" bestFit="1" customWidth="1"/>
    <col min="15110" max="15110" width="11.42578125" style="229" bestFit="1" customWidth="1"/>
    <col min="15111" max="15111" width="2" style="229" bestFit="1" customWidth="1"/>
    <col min="15112" max="15113" width="8.85546875" style="229" customWidth="1"/>
    <col min="15114" max="15114" width="15.5703125" style="229" customWidth="1"/>
    <col min="15115" max="15352" width="8.85546875" style="229" customWidth="1"/>
    <col min="15353" max="15360" width="9.140625" style="229"/>
    <col min="15361" max="15361" width="11.42578125" style="229" bestFit="1" customWidth="1"/>
    <col min="15362" max="15362" width="54.28515625" style="229" customWidth="1"/>
    <col min="15363" max="15363" width="5.42578125" style="229" bestFit="1" customWidth="1"/>
    <col min="15364" max="15364" width="7.42578125" style="229" bestFit="1" customWidth="1"/>
    <col min="15365" max="15365" width="14" style="229" bestFit="1" customWidth="1"/>
    <col min="15366" max="15366" width="11.42578125" style="229" bestFit="1" customWidth="1"/>
    <col min="15367" max="15367" width="2" style="229" bestFit="1" customWidth="1"/>
    <col min="15368" max="15369" width="8.85546875" style="229" customWidth="1"/>
    <col min="15370" max="15370" width="15.5703125" style="229" customWidth="1"/>
    <col min="15371" max="15608" width="8.85546875" style="229" customWidth="1"/>
    <col min="15609" max="15616" width="9.140625" style="229"/>
    <col min="15617" max="15617" width="11.42578125" style="229" bestFit="1" customWidth="1"/>
    <col min="15618" max="15618" width="54.28515625" style="229" customWidth="1"/>
    <col min="15619" max="15619" width="5.42578125" style="229" bestFit="1" customWidth="1"/>
    <col min="15620" max="15620" width="7.42578125" style="229" bestFit="1" customWidth="1"/>
    <col min="15621" max="15621" width="14" style="229" bestFit="1" customWidth="1"/>
    <col min="15622" max="15622" width="11.42578125" style="229" bestFit="1" customWidth="1"/>
    <col min="15623" max="15623" width="2" style="229" bestFit="1" customWidth="1"/>
    <col min="15624" max="15625" width="8.85546875" style="229" customWidth="1"/>
    <col min="15626" max="15626" width="15.5703125" style="229" customWidth="1"/>
    <col min="15627" max="15864" width="8.85546875" style="229" customWidth="1"/>
    <col min="15865" max="15872" width="9.140625" style="229"/>
    <col min="15873" max="15873" width="11.42578125" style="229" bestFit="1" customWidth="1"/>
    <col min="15874" max="15874" width="54.28515625" style="229" customWidth="1"/>
    <col min="15875" max="15875" width="5.42578125" style="229" bestFit="1" customWidth="1"/>
    <col min="15876" max="15876" width="7.42578125" style="229" bestFit="1" customWidth="1"/>
    <col min="15877" max="15877" width="14" style="229" bestFit="1" customWidth="1"/>
    <col min="15878" max="15878" width="11.42578125" style="229" bestFit="1" customWidth="1"/>
    <col min="15879" max="15879" width="2" style="229" bestFit="1" customWidth="1"/>
    <col min="15880" max="15881" width="8.85546875" style="229" customWidth="1"/>
    <col min="15882" max="15882" width="15.5703125" style="229" customWidth="1"/>
    <col min="15883" max="16120" width="8.85546875" style="229" customWidth="1"/>
    <col min="16121" max="16128" width="9.140625" style="229"/>
    <col min="16129" max="16129" width="11.42578125" style="229" bestFit="1" customWidth="1"/>
    <col min="16130" max="16130" width="54.28515625" style="229" customWidth="1"/>
    <col min="16131" max="16131" width="5.42578125" style="229" bestFit="1" customWidth="1"/>
    <col min="16132" max="16132" width="7.42578125" style="229" bestFit="1" customWidth="1"/>
    <col min="16133" max="16133" width="14" style="229" bestFit="1" customWidth="1"/>
    <col min="16134" max="16134" width="11.42578125" style="229" bestFit="1" customWidth="1"/>
    <col min="16135" max="16135" width="2" style="229" bestFit="1" customWidth="1"/>
    <col min="16136" max="16137" width="8.85546875" style="229" customWidth="1"/>
    <col min="16138" max="16138" width="15.5703125" style="229" customWidth="1"/>
    <col min="16139" max="16376" width="8.85546875" style="229" customWidth="1"/>
    <col min="16377" max="16384" width="9.140625" style="229"/>
  </cols>
  <sheetData>
    <row r="1" spans="1:18" x14ac:dyDescent="0.2">
      <c r="A1" s="227"/>
      <c r="B1" s="394" t="s">
        <v>65</v>
      </c>
      <c r="C1" s="394"/>
      <c r="D1" s="394"/>
      <c r="E1" s="395"/>
    </row>
    <row r="2" spans="1:18" x14ac:dyDescent="0.2">
      <c r="A2" s="230"/>
      <c r="B2" s="396" t="s">
        <v>248</v>
      </c>
      <c r="C2" s="396"/>
      <c r="D2" s="396"/>
      <c r="E2" s="397"/>
    </row>
    <row r="3" spans="1:18" ht="13.5" thickBot="1" x14ac:dyDescent="0.25">
      <c r="A3" s="231"/>
      <c r="B3" s="398" t="s">
        <v>325</v>
      </c>
      <c r="C3" s="398"/>
      <c r="D3" s="398"/>
      <c r="E3" s="399"/>
    </row>
    <row r="4" spans="1:18" x14ac:dyDescent="0.2">
      <c r="A4" s="228"/>
      <c r="B4" s="232"/>
      <c r="C4" s="400"/>
      <c r="D4" s="400"/>
      <c r="E4" s="400"/>
    </row>
    <row r="5" spans="1:18" s="234" customFormat="1" ht="13.5" thickBot="1" x14ac:dyDescent="0.3">
      <c r="A5" s="233"/>
      <c r="B5" s="232"/>
      <c r="C5" s="400"/>
      <c r="D5" s="400"/>
      <c r="E5" s="400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</row>
    <row r="6" spans="1:18" s="234" customFormat="1" ht="13.5" thickBot="1" x14ac:dyDescent="0.3">
      <c r="A6" s="401" t="s">
        <v>249</v>
      </c>
      <c r="B6" s="402"/>
      <c r="C6" s="402"/>
      <c r="D6" s="402"/>
      <c r="E6" s="40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</row>
    <row r="7" spans="1:18" s="234" customFormat="1" x14ac:dyDescent="0.25">
      <c r="A7" s="235" t="s">
        <v>250</v>
      </c>
      <c r="B7" s="233" t="s">
        <v>251</v>
      </c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</row>
    <row r="8" spans="1:18" s="234" customFormat="1" x14ac:dyDescent="0.25">
      <c r="A8" s="235" t="s">
        <v>252</v>
      </c>
      <c r="B8" s="233" t="s">
        <v>326</v>
      </c>
      <c r="C8" s="233"/>
      <c r="D8" s="233"/>
      <c r="E8" s="236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</row>
    <row r="9" spans="1:18" s="234" customFormat="1" x14ac:dyDescent="0.25">
      <c r="A9" s="235" t="s">
        <v>70</v>
      </c>
      <c r="B9" s="233" t="s">
        <v>327</v>
      </c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</row>
    <row r="10" spans="1:18" s="234" customFormat="1" x14ac:dyDescent="0.25">
      <c r="A10" s="235" t="s">
        <v>72</v>
      </c>
      <c r="B10" s="237">
        <v>0.26240000000000002</v>
      </c>
      <c r="C10" s="238"/>
      <c r="D10" s="238"/>
      <c r="E10" s="235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</row>
    <row r="11" spans="1:18" s="234" customFormat="1" x14ac:dyDescent="0.25">
      <c r="A11" s="232"/>
      <c r="B11" s="232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</row>
    <row r="12" spans="1:18" s="242" customFormat="1" x14ac:dyDescent="0.25">
      <c r="A12" s="390" t="s">
        <v>328</v>
      </c>
      <c r="B12" s="390"/>
      <c r="C12" s="390"/>
      <c r="D12" s="390"/>
      <c r="E12" s="390"/>
      <c r="F12" s="239"/>
      <c r="G12" s="240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</row>
    <row r="13" spans="1:18" s="234" customFormat="1" ht="13.5" thickBot="1" x14ac:dyDescent="0.3">
      <c r="A13" s="232"/>
      <c r="B13" s="232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</row>
    <row r="14" spans="1:18" s="234" customFormat="1" ht="26.25" thickBot="1" x14ac:dyDescent="0.3">
      <c r="A14" s="243" t="s">
        <v>74</v>
      </c>
      <c r="B14" s="244" t="s">
        <v>11</v>
      </c>
      <c r="C14" s="244" t="s">
        <v>186</v>
      </c>
      <c r="D14" s="244" t="s">
        <v>192</v>
      </c>
      <c r="E14" s="245" t="s">
        <v>12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</row>
    <row r="15" spans="1:18" s="234" customFormat="1" ht="20.100000000000001" customHeight="1" thickTop="1" x14ac:dyDescent="0.25">
      <c r="A15" s="246" t="s">
        <v>26</v>
      </c>
      <c r="B15" s="247" t="s">
        <v>329</v>
      </c>
      <c r="C15" s="248" t="s">
        <v>218</v>
      </c>
      <c r="D15" s="249">
        <f>3.2*2</f>
        <v>6.4</v>
      </c>
      <c r="E15" s="250">
        <v>0</v>
      </c>
      <c r="F15" s="349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</row>
    <row r="16" spans="1:18" s="234" customFormat="1" ht="20.100000000000001" customHeight="1" x14ac:dyDescent="0.25">
      <c r="A16" s="246" t="s">
        <v>39</v>
      </c>
      <c r="B16" s="247" t="s">
        <v>526</v>
      </c>
      <c r="C16" s="248" t="s">
        <v>24</v>
      </c>
      <c r="D16" s="249">
        <v>6</v>
      </c>
      <c r="E16" s="250">
        <v>0</v>
      </c>
      <c r="F16" s="349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</row>
    <row r="17" spans="1:18" s="234" customFormat="1" ht="20.100000000000001" customHeight="1" x14ac:dyDescent="0.25">
      <c r="A17" s="246" t="s">
        <v>50</v>
      </c>
      <c r="B17" s="247" t="s">
        <v>330</v>
      </c>
      <c r="C17" s="248" t="s">
        <v>24</v>
      </c>
      <c r="D17" s="249">
        <v>1</v>
      </c>
      <c r="E17" s="250">
        <f>WCs!H49</f>
        <v>0</v>
      </c>
      <c r="F17" s="349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</row>
    <row r="18" spans="1:18" s="234" customFormat="1" ht="20.100000000000001" customHeight="1" x14ac:dyDescent="0.25">
      <c r="A18" s="246" t="s">
        <v>62</v>
      </c>
      <c r="B18" s="247" t="s">
        <v>331</v>
      </c>
      <c r="C18" s="248" t="s">
        <v>24</v>
      </c>
      <c r="D18" s="249">
        <v>1</v>
      </c>
      <c r="E18" s="250">
        <f>TOMADAS!$E$540+ELEVADOR!$F$26</f>
        <v>0</v>
      </c>
      <c r="F18" s="349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</row>
    <row r="19" spans="1:18" s="254" customFormat="1" ht="20.100000000000001" customHeight="1" x14ac:dyDescent="0.25">
      <c r="A19" s="246" t="s">
        <v>63</v>
      </c>
      <c r="B19" s="247" t="s">
        <v>332</v>
      </c>
      <c r="C19" s="248" t="s">
        <v>24</v>
      </c>
      <c r="D19" s="249">
        <v>1</v>
      </c>
      <c r="E19" s="250">
        <f>INCÊNDIO!$H$19</f>
        <v>0</v>
      </c>
      <c r="F19" s="366"/>
      <c r="G19" s="251"/>
      <c r="H19" s="252"/>
      <c r="I19" s="253"/>
      <c r="J19" s="252"/>
      <c r="K19" s="252"/>
      <c r="L19" s="252"/>
      <c r="M19" s="252"/>
      <c r="N19" s="252"/>
      <c r="O19" s="252"/>
      <c r="P19" s="252"/>
      <c r="Q19" s="252"/>
      <c r="R19" s="252"/>
    </row>
    <row r="20" spans="1:18" s="254" customFormat="1" ht="20.100000000000001" customHeight="1" x14ac:dyDescent="0.25">
      <c r="A20" s="246" t="s">
        <v>243</v>
      </c>
      <c r="B20" s="247" t="s">
        <v>64</v>
      </c>
      <c r="C20" s="248" t="s">
        <v>24</v>
      </c>
      <c r="D20" s="249">
        <v>1</v>
      </c>
      <c r="E20" s="250">
        <f>SPDA!$H$21</f>
        <v>0</v>
      </c>
      <c r="F20" s="366"/>
      <c r="G20" s="251"/>
      <c r="H20" s="252"/>
      <c r="I20" s="253"/>
      <c r="J20" s="252"/>
      <c r="K20" s="252"/>
      <c r="L20" s="252"/>
      <c r="M20" s="252"/>
      <c r="N20" s="252"/>
      <c r="O20" s="252"/>
      <c r="P20" s="252"/>
      <c r="Q20" s="252"/>
      <c r="R20" s="252"/>
    </row>
    <row r="21" spans="1:18" s="254" customFormat="1" ht="20.100000000000001" customHeight="1" x14ac:dyDescent="0.25">
      <c r="A21" s="246" t="s">
        <v>334</v>
      </c>
      <c r="B21" s="247" t="s">
        <v>333</v>
      </c>
      <c r="C21" s="248" t="s">
        <v>24</v>
      </c>
      <c r="D21" s="249">
        <v>1</v>
      </c>
      <c r="E21" s="250">
        <v>0</v>
      </c>
      <c r="F21" s="366"/>
      <c r="G21" s="251"/>
      <c r="H21" s="252"/>
      <c r="I21" s="253"/>
      <c r="J21" s="252"/>
      <c r="K21" s="252"/>
      <c r="L21" s="252"/>
      <c r="M21" s="252"/>
      <c r="N21" s="252"/>
      <c r="O21" s="252"/>
      <c r="P21" s="252"/>
      <c r="Q21" s="252"/>
      <c r="R21" s="252"/>
    </row>
    <row r="22" spans="1:18" s="254" customFormat="1" ht="33.75" customHeight="1" x14ac:dyDescent="0.25">
      <c r="A22" s="246" t="s">
        <v>396</v>
      </c>
      <c r="B22" s="255" t="s">
        <v>335</v>
      </c>
      <c r="C22" s="256" t="s">
        <v>24</v>
      </c>
      <c r="D22" s="257">
        <v>1</v>
      </c>
      <c r="E22" s="250">
        <f>ACESSIBIL!F92</f>
        <v>0</v>
      </c>
      <c r="F22" s="366"/>
      <c r="G22" s="251"/>
      <c r="H22" s="252"/>
      <c r="I22" s="253"/>
      <c r="J22" s="252"/>
      <c r="K22" s="252"/>
      <c r="L22" s="252"/>
      <c r="M22" s="252"/>
      <c r="N22" s="252"/>
      <c r="O22" s="252"/>
      <c r="P22" s="252"/>
      <c r="Q22" s="252"/>
      <c r="R22" s="252"/>
    </row>
    <row r="23" spans="1:18" s="254" customFormat="1" ht="33.75" customHeight="1" thickBot="1" x14ac:dyDescent="0.3">
      <c r="A23" s="246" t="s">
        <v>400</v>
      </c>
      <c r="B23" s="255" t="s">
        <v>207</v>
      </c>
      <c r="C23" s="256" t="s">
        <v>24</v>
      </c>
      <c r="D23" s="257">
        <v>1</v>
      </c>
      <c r="E23" s="250">
        <f>'COMP TOM E ATERR'!J50</f>
        <v>0</v>
      </c>
      <c r="F23" s="366"/>
      <c r="G23" s="251"/>
      <c r="H23" s="252"/>
      <c r="I23" s="253"/>
      <c r="J23" s="252"/>
      <c r="K23" s="252"/>
      <c r="L23" s="252"/>
      <c r="M23" s="252"/>
      <c r="N23" s="252"/>
      <c r="O23" s="252"/>
      <c r="P23" s="252"/>
      <c r="Q23" s="252"/>
      <c r="R23" s="252"/>
    </row>
    <row r="24" spans="1:18" s="261" customFormat="1" ht="20.100000000000001" customHeight="1" thickBot="1" x14ac:dyDescent="0.3">
      <c r="A24" s="391" t="s">
        <v>324</v>
      </c>
      <c r="B24" s="392"/>
      <c r="C24" s="392"/>
      <c r="D24" s="393"/>
      <c r="E24" s="258">
        <f>SUM(E15:E23)</f>
        <v>0</v>
      </c>
      <c r="F24" s="259"/>
      <c r="G24" s="259"/>
      <c r="H24" s="259"/>
      <c r="I24" s="259"/>
      <c r="J24" s="260"/>
      <c r="K24" s="259"/>
      <c r="L24" s="259"/>
      <c r="M24" s="259"/>
      <c r="N24" s="259"/>
      <c r="O24" s="259"/>
      <c r="P24" s="259"/>
      <c r="Q24" s="259"/>
      <c r="R24" s="259"/>
    </row>
    <row r="25" spans="1:18" s="262" customFormat="1" ht="20.100000000000001" customHeight="1" x14ac:dyDescent="0.2">
      <c r="F25" s="263"/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</row>
    <row r="26" spans="1:18" s="262" customFormat="1" x14ac:dyDescent="0.2">
      <c r="E26" s="264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</row>
    <row r="27" spans="1:18" s="262" customFormat="1" x14ac:dyDescent="0.2"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</row>
    <row r="28" spans="1:18" s="262" customFormat="1" x14ac:dyDescent="0.2"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  <c r="Q28" s="263"/>
      <c r="R28" s="263"/>
    </row>
    <row r="29" spans="1:18" s="262" customFormat="1" x14ac:dyDescent="0.2"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  <c r="R29" s="263"/>
    </row>
    <row r="30" spans="1:18" s="262" customFormat="1" x14ac:dyDescent="0.2"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</row>
    <row r="31" spans="1:18" s="262" customFormat="1" x14ac:dyDescent="0.2"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</row>
    <row r="32" spans="1:18" s="262" customFormat="1" x14ac:dyDescent="0.2"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3"/>
      <c r="R32" s="263"/>
    </row>
    <row r="33" spans="6:18" s="262" customFormat="1" x14ac:dyDescent="0.2"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</row>
    <row r="34" spans="6:18" s="262" customFormat="1" x14ac:dyDescent="0.2"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263"/>
    </row>
    <row r="35" spans="6:18" s="262" customFormat="1" x14ac:dyDescent="0.2">
      <c r="F35" s="263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263"/>
    </row>
    <row r="36" spans="6:18" s="262" customFormat="1" x14ac:dyDescent="0.2">
      <c r="F36" s="263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263"/>
    </row>
    <row r="37" spans="6:18" s="262" customFormat="1" x14ac:dyDescent="0.2"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263"/>
    </row>
    <row r="38" spans="6:18" s="262" customFormat="1" x14ac:dyDescent="0.2"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</row>
    <row r="39" spans="6:18" s="262" customFormat="1" x14ac:dyDescent="0.2">
      <c r="F39" s="263"/>
      <c r="G39" s="263"/>
      <c r="H39" s="263"/>
      <c r="I39" s="263"/>
      <c r="J39" s="263"/>
      <c r="K39" s="263"/>
      <c r="L39" s="263"/>
      <c r="M39" s="263"/>
      <c r="N39" s="263"/>
      <c r="O39" s="263"/>
      <c r="P39" s="263"/>
      <c r="Q39" s="263"/>
      <c r="R39" s="263"/>
    </row>
    <row r="40" spans="6:18" s="262" customFormat="1" x14ac:dyDescent="0.2">
      <c r="F40" s="263"/>
      <c r="G40" s="263"/>
      <c r="H40" s="263"/>
      <c r="I40" s="263"/>
      <c r="J40" s="263"/>
      <c r="K40" s="263"/>
      <c r="L40" s="263"/>
      <c r="M40" s="263"/>
      <c r="N40" s="263"/>
      <c r="O40" s="263"/>
      <c r="P40" s="263"/>
      <c r="Q40" s="263"/>
      <c r="R40" s="263"/>
    </row>
    <row r="41" spans="6:18" s="262" customFormat="1" x14ac:dyDescent="0.2">
      <c r="F41" s="263"/>
      <c r="G41" s="263"/>
      <c r="H41" s="263"/>
      <c r="I41" s="263"/>
      <c r="J41" s="263"/>
      <c r="K41" s="263"/>
      <c r="L41" s="263"/>
      <c r="M41" s="263"/>
      <c r="N41" s="263"/>
      <c r="O41" s="263"/>
      <c r="P41" s="263"/>
      <c r="Q41" s="263"/>
      <c r="R41" s="263"/>
    </row>
    <row r="42" spans="6:18" s="262" customFormat="1" x14ac:dyDescent="0.2">
      <c r="F42" s="263"/>
      <c r="G42" s="263"/>
      <c r="H42" s="263"/>
      <c r="I42" s="263"/>
      <c r="J42" s="263"/>
      <c r="K42" s="263"/>
      <c r="L42" s="263"/>
      <c r="M42" s="263"/>
      <c r="N42" s="263"/>
      <c r="O42" s="263"/>
      <c r="P42" s="263"/>
      <c r="Q42" s="263"/>
      <c r="R42" s="263"/>
    </row>
    <row r="43" spans="6:18" s="262" customFormat="1" x14ac:dyDescent="0.2">
      <c r="F43" s="263"/>
      <c r="G43" s="263"/>
      <c r="H43" s="263"/>
      <c r="I43" s="263"/>
      <c r="J43" s="263"/>
      <c r="K43" s="263"/>
      <c r="L43" s="263"/>
      <c r="M43" s="263"/>
      <c r="N43" s="263"/>
      <c r="O43" s="263"/>
      <c r="P43" s="263"/>
      <c r="Q43" s="263"/>
      <c r="R43" s="263"/>
    </row>
    <row r="44" spans="6:18" s="262" customFormat="1" x14ac:dyDescent="0.2"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3"/>
    </row>
    <row r="45" spans="6:18" s="262" customFormat="1" x14ac:dyDescent="0.2">
      <c r="F45" s="263"/>
      <c r="G45" s="263"/>
      <c r="H45" s="263"/>
      <c r="I45" s="263"/>
      <c r="J45" s="263"/>
      <c r="K45" s="263"/>
      <c r="L45" s="263"/>
      <c r="M45" s="263"/>
      <c r="N45" s="263"/>
      <c r="O45" s="263"/>
      <c r="P45" s="263"/>
      <c r="Q45" s="263"/>
      <c r="R45" s="263"/>
    </row>
    <row r="46" spans="6:18" s="262" customFormat="1" x14ac:dyDescent="0.2">
      <c r="F46" s="263"/>
      <c r="G46" s="263"/>
      <c r="H46" s="263"/>
      <c r="I46" s="263"/>
      <c r="J46" s="263"/>
      <c r="K46" s="263"/>
      <c r="L46" s="263"/>
      <c r="M46" s="263"/>
      <c r="N46" s="263"/>
      <c r="O46" s="263"/>
      <c r="P46" s="263"/>
      <c r="Q46" s="263"/>
      <c r="R46" s="263"/>
    </row>
  </sheetData>
  <sheetProtection selectLockedCells="1" selectUnlockedCells="1"/>
  <mergeCells count="8">
    <mergeCell ref="A12:E12"/>
    <mergeCell ref="A24:D24"/>
    <mergeCell ref="B1:E1"/>
    <mergeCell ref="B2:E2"/>
    <mergeCell ref="B3:E3"/>
    <mergeCell ref="C4:E4"/>
    <mergeCell ref="C5:E5"/>
    <mergeCell ref="A6:E6"/>
  </mergeCells>
  <printOptions horizontalCentered="1"/>
  <pageMargins left="0.59055118110236227" right="0.59055118110236227" top="1.1811023622047245" bottom="0.78740157480314965" header="0.51181102362204722" footer="0.39370078740157483"/>
  <pageSetup paperSize="9" scale="95" firstPageNumber="0" orientation="portrait" r:id="rId1"/>
  <headerFooter alignWithMargins="0">
    <oddFooter xml:space="preserve">&amp;C&amp;"Times New Roman,Normal"&amp;9	                                           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20481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57150</xdr:rowOff>
              </from>
              <to>
                <xdr:col>0</xdr:col>
                <xdr:colOff>714375</xdr:colOff>
                <xdr:row>1</xdr:row>
                <xdr:rowOff>104775</xdr:rowOff>
              </to>
            </anchor>
          </objectPr>
        </oleObject>
      </mc:Choice>
      <mc:Fallback>
        <oleObject progId="Figura do Microsoft Photo Editor 3.0" shapeId="20481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view="pageBreakPreview" zoomScale="85" zoomScaleNormal="85" zoomScaleSheetLayoutView="85" workbookViewId="0">
      <selection activeCell="B11" sqref="B11:B15"/>
    </sheetView>
  </sheetViews>
  <sheetFormatPr defaultRowHeight="12.75" x14ac:dyDescent="0.25"/>
  <cols>
    <col min="1" max="1" width="6.85546875" style="53" bestFit="1" customWidth="1"/>
    <col min="2" max="2" width="17.42578125" style="54" customWidth="1"/>
    <col min="3" max="3" width="62.7109375" style="55" customWidth="1"/>
    <col min="4" max="4" width="6.85546875" style="3" bestFit="1" customWidth="1"/>
    <col min="5" max="5" width="10.85546875" style="56" bestFit="1" customWidth="1"/>
    <col min="6" max="6" width="11.7109375" style="3" customWidth="1"/>
    <col min="7" max="7" width="15.140625" style="3" bestFit="1" customWidth="1"/>
    <col min="8" max="8" width="12.7109375" style="3" bestFit="1" customWidth="1"/>
    <col min="9" max="9" width="23.28515625" style="8" customWidth="1"/>
    <col min="10" max="10" width="27.85546875" style="2" customWidth="1"/>
    <col min="11" max="11" width="28.140625" style="9" bestFit="1" customWidth="1"/>
    <col min="12" max="12" width="17.7109375" style="3" customWidth="1"/>
    <col min="13" max="13" width="10" style="3" bestFit="1" customWidth="1"/>
    <col min="14" max="15" width="11.5703125" style="3" bestFit="1" customWidth="1"/>
    <col min="16" max="255" width="9.140625" style="3"/>
    <col min="256" max="256" width="6.85546875" style="3" bestFit="1" customWidth="1"/>
    <col min="257" max="257" width="17.42578125" style="3" customWidth="1"/>
    <col min="258" max="258" width="62.7109375" style="3" customWidth="1"/>
    <col min="259" max="259" width="6.85546875" style="3" bestFit="1" customWidth="1"/>
    <col min="260" max="260" width="10.85546875" style="3" bestFit="1" customWidth="1"/>
    <col min="261" max="261" width="11.7109375" style="3" customWidth="1"/>
    <col min="262" max="262" width="15.140625" style="3" bestFit="1" customWidth="1"/>
    <col min="263" max="263" width="12.7109375" style="3" bestFit="1" customWidth="1"/>
    <col min="264" max="264" width="13.42578125" style="3" customWidth="1"/>
    <col min="265" max="265" width="23.28515625" style="3" customWidth="1"/>
    <col min="266" max="266" width="27.85546875" style="3" customWidth="1"/>
    <col min="267" max="267" width="28.140625" style="3" bestFit="1" customWidth="1"/>
    <col min="268" max="268" width="17.7109375" style="3" customWidth="1"/>
    <col min="269" max="269" width="10" style="3" bestFit="1" customWidth="1"/>
    <col min="270" max="271" width="11.5703125" style="3" bestFit="1" customWidth="1"/>
    <col min="272" max="511" width="9.140625" style="3"/>
    <col min="512" max="512" width="6.85546875" style="3" bestFit="1" customWidth="1"/>
    <col min="513" max="513" width="17.42578125" style="3" customWidth="1"/>
    <col min="514" max="514" width="62.7109375" style="3" customWidth="1"/>
    <col min="515" max="515" width="6.85546875" style="3" bestFit="1" customWidth="1"/>
    <col min="516" max="516" width="10.85546875" style="3" bestFit="1" customWidth="1"/>
    <col min="517" max="517" width="11.7109375" style="3" customWidth="1"/>
    <col min="518" max="518" width="15.140625" style="3" bestFit="1" customWidth="1"/>
    <col min="519" max="519" width="12.7109375" style="3" bestFit="1" customWidth="1"/>
    <col min="520" max="520" width="13.42578125" style="3" customWidth="1"/>
    <col min="521" max="521" width="23.28515625" style="3" customWidth="1"/>
    <col min="522" max="522" width="27.85546875" style="3" customWidth="1"/>
    <col min="523" max="523" width="28.140625" style="3" bestFit="1" customWidth="1"/>
    <col min="524" max="524" width="17.7109375" style="3" customWidth="1"/>
    <col min="525" max="525" width="10" style="3" bestFit="1" customWidth="1"/>
    <col min="526" max="527" width="11.5703125" style="3" bestFit="1" customWidth="1"/>
    <col min="528" max="767" width="9.140625" style="3"/>
    <col min="768" max="768" width="6.85546875" style="3" bestFit="1" customWidth="1"/>
    <col min="769" max="769" width="17.42578125" style="3" customWidth="1"/>
    <col min="770" max="770" width="62.7109375" style="3" customWidth="1"/>
    <col min="771" max="771" width="6.85546875" style="3" bestFit="1" customWidth="1"/>
    <col min="772" max="772" width="10.85546875" style="3" bestFit="1" customWidth="1"/>
    <col min="773" max="773" width="11.7109375" style="3" customWidth="1"/>
    <col min="774" max="774" width="15.140625" style="3" bestFit="1" customWidth="1"/>
    <col min="775" max="775" width="12.7109375" style="3" bestFit="1" customWidth="1"/>
    <col min="776" max="776" width="13.42578125" style="3" customWidth="1"/>
    <col min="777" max="777" width="23.28515625" style="3" customWidth="1"/>
    <col min="778" max="778" width="27.85546875" style="3" customWidth="1"/>
    <col min="779" max="779" width="28.140625" style="3" bestFit="1" customWidth="1"/>
    <col min="780" max="780" width="17.7109375" style="3" customWidth="1"/>
    <col min="781" max="781" width="10" style="3" bestFit="1" customWidth="1"/>
    <col min="782" max="783" width="11.5703125" style="3" bestFit="1" customWidth="1"/>
    <col min="784" max="1023" width="9.140625" style="3"/>
    <col min="1024" max="1024" width="6.85546875" style="3" bestFit="1" customWidth="1"/>
    <col min="1025" max="1025" width="17.42578125" style="3" customWidth="1"/>
    <col min="1026" max="1026" width="62.7109375" style="3" customWidth="1"/>
    <col min="1027" max="1027" width="6.85546875" style="3" bestFit="1" customWidth="1"/>
    <col min="1028" max="1028" width="10.85546875" style="3" bestFit="1" customWidth="1"/>
    <col min="1029" max="1029" width="11.7109375" style="3" customWidth="1"/>
    <col min="1030" max="1030" width="15.140625" style="3" bestFit="1" customWidth="1"/>
    <col min="1031" max="1031" width="12.7109375" style="3" bestFit="1" customWidth="1"/>
    <col min="1032" max="1032" width="13.42578125" style="3" customWidth="1"/>
    <col min="1033" max="1033" width="23.28515625" style="3" customWidth="1"/>
    <col min="1034" max="1034" width="27.85546875" style="3" customWidth="1"/>
    <col min="1035" max="1035" width="28.140625" style="3" bestFit="1" customWidth="1"/>
    <col min="1036" max="1036" width="17.7109375" style="3" customWidth="1"/>
    <col min="1037" max="1037" width="10" style="3" bestFit="1" customWidth="1"/>
    <col min="1038" max="1039" width="11.5703125" style="3" bestFit="1" customWidth="1"/>
    <col min="1040" max="1279" width="9.140625" style="3"/>
    <col min="1280" max="1280" width="6.85546875" style="3" bestFit="1" customWidth="1"/>
    <col min="1281" max="1281" width="17.42578125" style="3" customWidth="1"/>
    <col min="1282" max="1282" width="62.7109375" style="3" customWidth="1"/>
    <col min="1283" max="1283" width="6.85546875" style="3" bestFit="1" customWidth="1"/>
    <col min="1284" max="1284" width="10.85546875" style="3" bestFit="1" customWidth="1"/>
    <col min="1285" max="1285" width="11.7109375" style="3" customWidth="1"/>
    <col min="1286" max="1286" width="15.140625" style="3" bestFit="1" customWidth="1"/>
    <col min="1287" max="1287" width="12.7109375" style="3" bestFit="1" customWidth="1"/>
    <col min="1288" max="1288" width="13.42578125" style="3" customWidth="1"/>
    <col min="1289" max="1289" width="23.28515625" style="3" customWidth="1"/>
    <col min="1290" max="1290" width="27.85546875" style="3" customWidth="1"/>
    <col min="1291" max="1291" width="28.140625" style="3" bestFit="1" customWidth="1"/>
    <col min="1292" max="1292" width="17.7109375" style="3" customWidth="1"/>
    <col min="1293" max="1293" width="10" style="3" bestFit="1" customWidth="1"/>
    <col min="1294" max="1295" width="11.5703125" style="3" bestFit="1" customWidth="1"/>
    <col min="1296" max="1535" width="9.140625" style="3"/>
    <col min="1536" max="1536" width="6.85546875" style="3" bestFit="1" customWidth="1"/>
    <col min="1537" max="1537" width="17.42578125" style="3" customWidth="1"/>
    <col min="1538" max="1538" width="62.7109375" style="3" customWidth="1"/>
    <col min="1539" max="1539" width="6.85546875" style="3" bestFit="1" customWidth="1"/>
    <col min="1540" max="1540" width="10.85546875" style="3" bestFit="1" customWidth="1"/>
    <col min="1541" max="1541" width="11.7109375" style="3" customWidth="1"/>
    <col min="1542" max="1542" width="15.140625" style="3" bestFit="1" customWidth="1"/>
    <col min="1543" max="1543" width="12.7109375" style="3" bestFit="1" customWidth="1"/>
    <col min="1544" max="1544" width="13.42578125" style="3" customWidth="1"/>
    <col min="1545" max="1545" width="23.28515625" style="3" customWidth="1"/>
    <col min="1546" max="1546" width="27.85546875" style="3" customWidth="1"/>
    <col min="1547" max="1547" width="28.140625" style="3" bestFit="1" customWidth="1"/>
    <col min="1548" max="1548" width="17.7109375" style="3" customWidth="1"/>
    <col min="1549" max="1549" width="10" style="3" bestFit="1" customWidth="1"/>
    <col min="1550" max="1551" width="11.5703125" style="3" bestFit="1" customWidth="1"/>
    <col min="1552" max="1791" width="9.140625" style="3"/>
    <col min="1792" max="1792" width="6.85546875" style="3" bestFit="1" customWidth="1"/>
    <col min="1793" max="1793" width="17.42578125" style="3" customWidth="1"/>
    <col min="1794" max="1794" width="62.7109375" style="3" customWidth="1"/>
    <col min="1795" max="1795" width="6.85546875" style="3" bestFit="1" customWidth="1"/>
    <col min="1796" max="1796" width="10.85546875" style="3" bestFit="1" customWidth="1"/>
    <col min="1797" max="1797" width="11.7109375" style="3" customWidth="1"/>
    <col min="1798" max="1798" width="15.140625" style="3" bestFit="1" customWidth="1"/>
    <col min="1799" max="1799" width="12.7109375" style="3" bestFit="1" customWidth="1"/>
    <col min="1800" max="1800" width="13.42578125" style="3" customWidth="1"/>
    <col min="1801" max="1801" width="23.28515625" style="3" customWidth="1"/>
    <col min="1802" max="1802" width="27.85546875" style="3" customWidth="1"/>
    <col min="1803" max="1803" width="28.140625" style="3" bestFit="1" customWidth="1"/>
    <col min="1804" max="1804" width="17.7109375" style="3" customWidth="1"/>
    <col min="1805" max="1805" width="10" style="3" bestFit="1" customWidth="1"/>
    <col min="1806" max="1807" width="11.5703125" style="3" bestFit="1" customWidth="1"/>
    <col min="1808" max="2047" width="9.140625" style="3"/>
    <col min="2048" max="2048" width="6.85546875" style="3" bestFit="1" customWidth="1"/>
    <col min="2049" max="2049" width="17.42578125" style="3" customWidth="1"/>
    <col min="2050" max="2050" width="62.7109375" style="3" customWidth="1"/>
    <col min="2051" max="2051" width="6.85546875" style="3" bestFit="1" customWidth="1"/>
    <col min="2052" max="2052" width="10.85546875" style="3" bestFit="1" customWidth="1"/>
    <col min="2053" max="2053" width="11.7109375" style="3" customWidth="1"/>
    <col min="2054" max="2054" width="15.140625" style="3" bestFit="1" customWidth="1"/>
    <col min="2055" max="2055" width="12.7109375" style="3" bestFit="1" customWidth="1"/>
    <col min="2056" max="2056" width="13.42578125" style="3" customWidth="1"/>
    <col min="2057" max="2057" width="23.28515625" style="3" customWidth="1"/>
    <col min="2058" max="2058" width="27.85546875" style="3" customWidth="1"/>
    <col min="2059" max="2059" width="28.140625" style="3" bestFit="1" customWidth="1"/>
    <col min="2060" max="2060" width="17.7109375" style="3" customWidth="1"/>
    <col min="2061" max="2061" width="10" style="3" bestFit="1" customWidth="1"/>
    <col min="2062" max="2063" width="11.5703125" style="3" bestFit="1" customWidth="1"/>
    <col min="2064" max="2303" width="9.140625" style="3"/>
    <col min="2304" max="2304" width="6.85546875" style="3" bestFit="1" customWidth="1"/>
    <col min="2305" max="2305" width="17.42578125" style="3" customWidth="1"/>
    <col min="2306" max="2306" width="62.7109375" style="3" customWidth="1"/>
    <col min="2307" max="2307" width="6.85546875" style="3" bestFit="1" customWidth="1"/>
    <col min="2308" max="2308" width="10.85546875" style="3" bestFit="1" customWidth="1"/>
    <col min="2309" max="2309" width="11.7109375" style="3" customWidth="1"/>
    <col min="2310" max="2310" width="15.140625" style="3" bestFit="1" customWidth="1"/>
    <col min="2311" max="2311" width="12.7109375" style="3" bestFit="1" customWidth="1"/>
    <col min="2312" max="2312" width="13.42578125" style="3" customWidth="1"/>
    <col min="2313" max="2313" width="23.28515625" style="3" customWidth="1"/>
    <col min="2314" max="2314" width="27.85546875" style="3" customWidth="1"/>
    <col min="2315" max="2315" width="28.140625" style="3" bestFit="1" customWidth="1"/>
    <col min="2316" max="2316" width="17.7109375" style="3" customWidth="1"/>
    <col min="2317" max="2317" width="10" style="3" bestFit="1" customWidth="1"/>
    <col min="2318" max="2319" width="11.5703125" style="3" bestFit="1" customWidth="1"/>
    <col min="2320" max="2559" width="9.140625" style="3"/>
    <col min="2560" max="2560" width="6.85546875" style="3" bestFit="1" customWidth="1"/>
    <col min="2561" max="2561" width="17.42578125" style="3" customWidth="1"/>
    <col min="2562" max="2562" width="62.7109375" style="3" customWidth="1"/>
    <col min="2563" max="2563" width="6.85546875" style="3" bestFit="1" customWidth="1"/>
    <col min="2564" max="2564" width="10.85546875" style="3" bestFit="1" customWidth="1"/>
    <col min="2565" max="2565" width="11.7109375" style="3" customWidth="1"/>
    <col min="2566" max="2566" width="15.140625" style="3" bestFit="1" customWidth="1"/>
    <col min="2567" max="2567" width="12.7109375" style="3" bestFit="1" customWidth="1"/>
    <col min="2568" max="2568" width="13.42578125" style="3" customWidth="1"/>
    <col min="2569" max="2569" width="23.28515625" style="3" customWidth="1"/>
    <col min="2570" max="2570" width="27.85546875" style="3" customWidth="1"/>
    <col min="2571" max="2571" width="28.140625" style="3" bestFit="1" customWidth="1"/>
    <col min="2572" max="2572" width="17.7109375" style="3" customWidth="1"/>
    <col min="2573" max="2573" width="10" style="3" bestFit="1" customWidth="1"/>
    <col min="2574" max="2575" width="11.5703125" style="3" bestFit="1" customWidth="1"/>
    <col min="2576" max="2815" width="9.140625" style="3"/>
    <col min="2816" max="2816" width="6.85546875" style="3" bestFit="1" customWidth="1"/>
    <col min="2817" max="2817" width="17.42578125" style="3" customWidth="1"/>
    <col min="2818" max="2818" width="62.7109375" style="3" customWidth="1"/>
    <col min="2819" max="2819" width="6.85546875" style="3" bestFit="1" customWidth="1"/>
    <col min="2820" max="2820" width="10.85546875" style="3" bestFit="1" customWidth="1"/>
    <col min="2821" max="2821" width="11.7109375" style="3" customWidth="1"/>
    <col min="2822" max="2822" width="15.140625" style="3" bestFit="1" customWidth="1"/>
    <col min="2823" max="2823" width="12.7109375" style="3" bestFit="1" customWidth="1"/>
    <col min="2824" max="2824" width="13.42578125" style="3" customWidth="1"/>
    <col min="2825" max="2825" width="23.28515625" style="3" customWidth="1"/>
    <col min="2826" max="2826" width="27.85546875" style="3" customWidth="1"/>
    <col min="2827" max="2827" width="28.140625" style="3" bestFit="1" customWidth="1"/>
    <col min="2828" max="2828" width="17.7109375" style="3" customWidth="1"/>
    <col min="2829" max="2829" width="10" style="3" bestFit="1" customWidth="1"/>
    <col min="2830" max="2831" width="11.5703125" style="3" bestFit="1" customWidth="1"/>
    <col min="2832" max="3071" width="9.140625" style="3"/>
    <col min="3072" max="3072" width="6.85546875" style="3" bestFit="1" customWidth="1"/>
    <col min="3073" max="3073" width="17.42578125" style="3" customWidth="1"/>
    <col min="3074" max="3074" width="62.7109375" style="3" customWidth="1"/>
    <col min="3075" max="3075" width="6.85546875" style="3" bestFit="1" customWidth="1"/>
    <col min="3076" max="3076" width="10.85546875" style="3" bestFit="1" customWidth="1"/>
    <col min="3077" max="3077" width="11.7109375" style="3" customWidth="1"/>
    <col min="3078" max="3078" width="15.140625" style="3" bestFit="1" customWidth="1"/>
    <col min="3079" max="3079" width="12.7109375" style="3" bestFit="1" customWidth="1"/>
    <col min="3080" max="3080" width="13.42578125" style="3" customWidth="1"/>
    <col min="3081" max="3081" width="23.28515625" style="3" customWidth="1"/>
    <col min="3082" max="3082" width="27.85546875" style="3" customWidth="1"/>
    <col min="3083" max="3083" width="28.140625" style="3" bestFit="1" customWidth="1"/>
    <col min="3084" max="3084" width="17.7109375" style="3" customWidth="1"/>
    <col min="3085" max="3085" width="10" style="3" bestFit="1" customWidth="1"/>
    <col min="3086" max="3087" width="11.5703125" style="3" bestFit="1" customWidth="1"/>
    <col min="3088" max="3327" width="9.140625" style="3"/>
    <col min="3328" max="3328" width="6.85546875" style="3" bestFit="1" customWidth="1"/>
    <col min="3329" max="3329" width="17.42578125" style="3" customWidth="1"/>
    <col min="3330" max="3330" width="62.7109375" style="3" customWidth="1"/>
    <col min="3331" max="3331" width="6.85546875" style="3" bestFit="1" customWidth="1"/>
    <col min="3332" max="3332" width="10.85546875" style="3" bestFit="1" customWidth="1"/>
    <col min="3333" max="3333" width="11.7109375" style="3" customWidth="1"/>
    <col min="3334" max="3334" width="15.140625" style="3" bestFit="1" customWidth="1"/>
    <col min="3335" max="3335" width="12.7109375" style="3" bestFit="1" customWidth="1"/>
    <col min="3336" max="3336" width="13.42578125" style="3" customWidth="1"/>
    <col min="3337" max="3337" width="23.28515625" style="3" customWidth="1"/>
    <col min="3338" max="3338" width="27.85546875" style="3" customWidth="1"/>
    <col min="3339" max="3339" width="28.140625" style="3" bestFit="1" customWidth="1"/>
    <col min="3340" max="3340" width="17.7109375" style="3" customWidth="1"/>
    <col min="3341" max="3341" width="10" style="3" bestFit="1" customWidth="1"/>
    <col min="3342" max="3343" width="11.5703125" style="3" bestFit="1" customWidth="1"/>
    <col min="3344" max="3583" width="9.140625" style="3"/>
    <col min="3584" max="3584" width="6.85546875" style="3" bestFit="1" customWidth="1"/>
    <col min="3585" max="3585" width="17.42578125" style="3" customWidth="1"/>
    <col min="3586" max="3586" width="62.7109375" style="3" customWidth="1"/>
    <col min="3587" max="3587" width="6.85546875" style="3" bestFit="1" customWidth="1"/>
    <col min="3588" max="3588" width="10.85546875" style="3" bestFit="1" customWidth="1"/>
    <col min="3589" max="3589" width="11.7109375" style="3" customWidth="1"/>
    <col min="3590" max="3590" width="15.140625" style="3" bestFit="1" customWidth="1"/>
    <col min="3591" max="3591" width="12.7109375" style="3" bestFit="1" customWidth="1"/>
    <col min="3592" max="3592" width="13.42578125" style="3" customWidth="1"/>
    <col min="3593" max="3593" width="23.28515625" style="3" customWidth="1"/>
    <col min="3594" max="3594" width="27.85546875" style="3" customWidth="1"/>
    <col min="3595" max="3595" width="28.140625" style="3" bestFit="1" customWidth="1"/>
    <col min="3596" max="3596" width="17.7109375" style="3" customWidth="1"/>
    <col min="3597" max="3597" width="10" style="3" bestFit="1" customWidth="1"/>
    <col min="3598" max="3599" width="11.5703125" style="3" bestFit="1" customWidth="1"/>
    <col min="3600" max="3839" width="9.140625" style="3"/>
    <col min="3840" max="3840" width="6.85546875" style="3" bestFit="1" customWidth="1"/>
    <col min="3841" max="3841" width="17.42578125" style="3" customWidth="1"/>
    <col min="3842" max="3842" width="62.7109375" style="3" customWidth="1"/>
    <col min="3843" max="3843" width="6.85546875" style="3" bestFit="1" customWidth="1"/>
    <col min="3844" max="3844" width="10.85546875" style="3" bestFit="1" customWidth="1"/>
    <col min="3845" max="3845" width="11.7109375" style="3" customWidth="1"/>
    <col min="3846" max="3846" width="15.140625" style="3" bestFit="1" customWidth="1"/>
    <col min="3847" max="3847" width="12.7109375" style="3" bestFit="1" customWidth="1"/>
    <col min="3848" max="3848" width="13.42578125" style="3" customWidth="1"/>
    <col min="3849" max="3849" width="23.28515625" style="3" customWidth="1"/>
    <col min="3850" max="3850" width="27.85546875" style="3" customWidth="1"/>
    <col min="3851" max="3851" width="28.140625" style="3" bestFit="1" customWidth="1"/>
    <col min="3852" max="3852" width="17.7109375" style="3" customWidth="1"/>
    <col min="3853" max="3853" width="10" style="3" bestFit="1" customWidth="1"/>
    <col min="3854" max="3855" width="11.5703125" style="3" bestFit="1" customWidth="1"/>
    <col min="3856" max="4095" width="9.140625" style="3"/>
    <col min="4096" max="4096" width="6.85546875" style="3" bestFit="1" customWidth="1"/>
    <col min="4097" max="4097" width="17.42578125" style="3" customWidth="1"/>
    <col min="4098" max="4098" width="62.7109375" style="3" customWidth="1"/>
    <col min="4099" max="4099" width="6.85546875" style="3" bestFit="1" customWidth="1"/>
    <col min="4100" max="4100" width="10.85546875" style="3" bestFit="1" customWidth="1"/>
    <col min="4101" max="4101" width="11.7109375" style="3" customWidth="1"/>
    <col min="4102" max="4102" width="15.140625" style="3" bestFit="1" customWidth="1"/>
    <col min="4103" max="4103" width="12.7109375" style="3" bestFit="1" customWidth="1"/>
    <col min="4104" max="4104" width="13.42578125" style="3" customWidth="1"/>
    <col min="4105" max="4105" width="23.28515625" style="3" customWidth="1"/>
    <col min="4106" max="4106" width="27.85546875" style="3" customWidth="1"/>
    <col min="4107" max="4107" width="28.140625" style="3" bestFit="1" customWidth="1"/>
    <col min="4108" max="4108" width="17.7109375" style="3" customWidth="1"/>
    <col min="4109" max="4109" width="10" style="3" bestFit="1" customWidth="1"/>
    <col min="4110" max="4111" width="11.5703125" style="3" bestFit="1" customWidth="1"/>
    <col min="4112" max="4351" width="9.140625" style="3"/>
    <col min="4352" max="4352" width="6.85546875" style="3" bestFit="1" customWidth="1"/>
    <col min="4353" max="4353" width="17.42578125" style="3" customWidth="1"/>
    <col min="4354" max="4354" width="62.7109375" style="3" customWidth="1"/>
    <col min="4355" max="4355" width="6.85546875" style="3" bestFit="1" customWidth="1"/>
    <col min="4356" max="4356" width="10.85546875" style="3" bestFit="1" customWidth="1"/>
    <col min="4357" max="4357" width="11.7109375" style="3" customWidth="1"/>
    <col min="4358" max="4358" width="15.140625" style="3" bestFit="1" customWidth="1"/>
    <col min="4359" max="4359" width="12.7109375" style="3" bestFit="1" customWidth="1"/>
    <col min="4360" max="4360" width="13.42578125" style="3" customWidth="1"/>
    <col min="4361" max="4361" width="23.28515625" style="3" customWidth="1"/>
    <col min="4362" max="4362" width="27.85546875" style="3" customWidth="1"/>
    <col min="4363" max="4363" width="28.140625" style="3" bestFit="1" customWidth="1"/>
    <col min="4364" max="4364" width="17.7109375" style="3" customWidth="1"/>
    <col min="4365" max="4365" width="10" style="3" bestFit="1" customWidth="1"/>
    <col min="4366" max="4367" width="11.5703125" style="3" bestFit="1" customWidth="1"/>
    <col min="4368" max="4607" width="9.140625" style="3"/>
    <col min="4608" max="4608" width="6.85546875" style="3" bestFit="1" customWidth="1"/>
    <col min="4609" max="4609" width="17.42578125" style="3" customWidth="1"/>
    <col min="4610" max="4610" width="62.7109375" style="3" customWidth="1"/>
    <col min="4611" max="4611" width="6.85546875" style="3" bestFit="1" customWidth="1"/>
    <col min="4612" max="4612" width="10.85546875" style="3" bestFit="1" customWidth="1"/>
    <col min="4613" max="4613" width="11.7109375" style="3" customWidth="1"/>
    <col min="4614" max="4614" width="15.140625" style="3" bestFit="1" customWidth="1"/>
    <col min="4615" max="4615" width="12.7109375" style="3" bestFit="1" customWidth="1"/>
    <col min="4616" max="4616" width="13.42578125" style="3" customWidth="1"/>
    <col min="4617" max="4617" width="23.28515625" style="3" customWidth="1"/>
    <col min="4618" max="4618" width="27.85546875" style="3" customWidth="1"/>
    <col min="4619" max="4619" width="28.140625" style="3" bestFit="1" customWidth="1"/>
    <col min="4620" max="4620" width="17.7109375" style="3" customWidth="1"/>
    <col min="4621" max="4621" width="10" style="3" bestFit="1" customWidth="1"/>
    <col min="4622" max="4623" width="11.5703125" style="3" bestFit="1" customWidth="1"/>
    <col min="4624" max="4863" width="9.140625" style="3"/>
    <col min="4864" max="4864" width="6.85546875" style="3" bestFit="1" customWidth="1"/>
    <col min="4865" max="4865" width="17.42578125" style="3" customWidth="1"/>
    <col min="4866" max="4866" width="62.7109375" style="3" customWidth="1"/>
    <col min="4867" max="4867" width="6.85546875" style="3" bestFit="1" customWidth="1"/>
    <col min="4868" max="4868" width="10.85546875" style="3" bestFit="1" customWidth="1"/>
    <col min="4869" max="4869" width="11.7109375" style="3" customWidth="1"/>
    <col min="4870" max="4870" width="15.140625" style="3" bestFit="1" customWidth="1"/>
    <col min="4871" max="4871" width="12.7109375" style="3" bestFit="1" customWidth="1"/>
    <col min="4872" max="4872" width="13.42578125" style="3" customWidth="1"/>
    <col min="4873" max="4873" width="23.28515625" style="3" customWidth="1"/>
    <col min="4874" max="4874" width="27.85546875" style="3" customWidth="1"/>
    <col min="4875" max="4875" width="28.140625" style="3" bestFit="1" customWidth="1"/>
    <col min="4876" max="4876" width="17.7109375" style="3" customWidth="1"/>
    <col min="4877" max="4877" width="10" style="3" bestFit="1" customWidth="1"/>
    <col min="4878" max="4879" width="11.5703125" style="3" bestFit="1" customWidth="1"/>
    <col min="4880" max="5119" width="9.140625" style="3"/>
    <col min="5120" max="5120" width="6.85546875" style="3" bestFit="1" customWidth="1"/>
    <col min="5121" max="5121" width="17.42578125" style="3" customWidth="1"/>
    <col min="5122" max="5122" width="62.7109375" style="3" customWidth="1"/>
    <col min="5123" max="5123" width="6.85546875" style="3" bestFit="1" customWidth="1"/>
    <col min="5124" max="5124" width="10.85546875" style="3" bestFit="1" customWidth="1"/>
    <col min="5125" max="5125" width="11.7109375" style="3" customWidth="1"/>
    <col min="5126" max="5126" width="15.140625" style="3" bestFit="1" customWidth="1"/>
    <col min="5127" max="5127" width="12.7109375" style="3" bestFit="1" customWidth="1"/>
    <col min="5128" max="5128" width="13.42578125" style="3" customWidth="1"/>
    <col min="5129" max="5129" width="23.28515625" style="3" customWidth="1"/>
    <col min="5130" max="5130" width="27.85546875" style="3" customWidth="1"/>
    <col min="5131" max="5131" width="28.140625" style="3" bestFit="1" customWidth="1"/>
    <col min="5132" max="5132" width="17.7109375" style="3" customWidth="1"/>
    <col min="5133" max="5133" width="10" style="3" bestFit="1" customWidth="1"/>
    <col min="5134" max="5135" width="11.5703125" style="3" bestFit="1" customWidth="1"/>
    <col min="5136" max="5375" width="9.140625" style="3"/>
    <col min="5376" max="5376" width="6.85546875" style="3" bestFit="1" customWidth="1"/>
    <col min="5377" max="5377" width="17.42578125" style="3" customWidth="1"/>
    <col min="5378" max="5378" width="62.7109375" style="3" customWidth="1"/>
    <col min="5379" max="5379" width="6.85546875" style="3" bestFit="1" customWidth="1"/>
    <col min="5380" max="5380" width="10.85546875" style="3" bestFit="1" customWidth="1"/>
    <col min="5381" max="5381" width="11.7109375" style="3" customWidth="1"/>
    <col min="5382" max="5382" width="15.140625" style="3" bestFit="1" customWidth="1"/>
    <col min="5383" max="5383" width="12.7109375" style="3" bestFit="1" customWidth="1"/>
    <col min="5384" max="5384" width="13.42578125" style="3" customWidth="1"/>
    <col min="5385" max="5385" width="23.28515625" style="3" customWidth="1"/>
    <col min="5386" max="5386" width="27.85546875" style="3" customWidth="1"/>
    <col min="5387" max="5387" width="28.140625" style="3" bestFit="1" customWidth="1"/>
    <col min="5388" max="5388" width="17.7109375" style="3" customWidth="1"/>
    <col min="5389" max="5389" width="10" style="3" bestFit="1" customWidth="1"/>
    <col min="5390" max="5391" width="11.5703125" style="3" bestFit="1" customWidth="1"/>
    <col min="5392" max="5631" width="9.140625" style="3"/>
    <col min="5632" max="5632" width="6.85546875" style="3" bestFit="1" customWidth="1"/>
    <col min="5633" max="5633" width="17.42578125" style="3" customWidth="1"/>
    <col min="5634" max="5634" width="62.7109375" style="3" customWidth="1"/>
    <col min="5635" max="5635" width="6.85546875" style="3" bestFit="1" customWidth="1"/>
    <col min="5636" max="5636" width="10.85546875" style="3" bestFit="1" customWidth="1"/>
    <col min="5637" max="5637" width="11.7109375" style="3" customWidth="1"/>
    <col min="5638" max="5638" width="15.140625" style="3" bestFit="1" customWidth="1"/>
    <col min="5639" max="5639" width="12.7109375" style="3" bestFit="1" customWidth="1"/>
    <col min="5640" max="5640" width="13.42578125" style="3" customWidth="1"/>
    <col min="5641" max="5641" width="23.28515625" style="3" customWidth="1"/>
    <col min="5642" max="5642" width="27.85546875" style="3" customWidth="1"/>
    <col min="5643" max="5643" width="28.140625" style="3" bestFit="1" customWidth="1"/>
    <col min="5644" max="5644" width="17.7109375" style="3" customWidth="1"/>
    <col min="5645" max="5645" width="10" style="3" bestFit="1" customWidth="1"/>
    <col min="5646" max="5647" width="11.5703125" style="3" bestFit="1" customWidth="1"/>
    <col min="5648" max="5887" width="9.140625" style="3"/>
    <col min="5888" max="5888" width="6.85546875" style="3" bestFit="1" customWidth="1"/>
    <col min="5889" max="5889" width="17.42578125" style="3" customWidth="1"/>
    <col min="5890" max="5890" width="62.7109375" style="3" customWidth="1"/>
    <col min="5891" max="5891" width="6.85546875" style="3" bestFit="1" customWidth="1"/>
    <col min="5892" max="5892" width="10.85546875" style="3" bestFit="1" customWidth="1"/>
    <col min="5893" max="5893" width="11.7109375" style="3" customWidth="1"/>
    <col min="5894" max="5894" width="15.140625" style="3" bestFit="1" customWidth="1"/>
    <col min="5895" max="5895" width="12.7109375" style="3" bestFit="1" customWidth="1"/>
    <col min="5896" max="5896" width="13.42578125" style="3" customWidth="1"/>
    <col min="5897" max="5897" width="23.28515625" style="3" customWidth="1"/>
    <col min="5898" max="5898" width="27.85546875" style="3" customWidth="1"/>
    <col min="5899" max="5899" width="28.140625" style="3" bestFit="1" customWidth="1"/>
    <col min="5900" max="5900" width="17.7109375" style="3" customWidth="1"/>
    <col min="5901" max="5901" width="10" style="3" bestFit="1" customWidth="1"/>
    <col min="5902" max="5903" width="11.5703125" style="3" bestFit="1" customWidth="1"/>
    <col min="5904" max="6143" width="9.140625" style="3"/>
    <col min="6144" max="6144" width="6.85546875" style="3" bestFit="1" customWidth="1"/>
    <col min="6145" max="6145" width="17.42578125" style="3" customWidth="1"/>
    <col min="6146" max="6146" width="62.7109375" style="3" customWidth="1"/>
    <col min="6147" max="6147" width="6.85546875" style="3" bestFit="1" customWidth="1"/>
    <col min="6148" max="6148" width="10.85546875" style="3" bestFit="1" customWidth="1"/>
    <col min="6149" max="6149" width="11.7109375" style="3" customWidth="1"/>
    <col min="6150" max="6150" width="15.140625" style="3" bestFit="1" customWidth="1"/>
    <col min="6151" max="6151" width="12.7109375" style="3" bestFit="1" customWidth="1"/>
    <col min="6152" max="6152" width="13.42578125" style="3" customWidth="1"/>
    <col min="6153" max="6153" width="23.28515625" style="3" customWidth="1"/>
    <col min="6154" max="6154" width="27.85546875" style="3" customWidth="1"/>
    <col min="6155" max="6155" width="28.140625" style="3" bestFit="1" customWidth="1"/>
    <col min="6156" max="6156" width="17.7109375" style="3" customWidth="1"/>
    <col min="6157" max="6157" width="10" style="3" bestFit="1" customWidth="1"/>
    <col min="6158" max="6159" width="11.5703125" style="3" bestFit="1" customWidth="1"/>
    <col min="6160" max="6399" width="9.140625" style="3"/>
    <col min="6400" max="6400" width="6.85546875" style="3" bestFit="1" customWidth="1"/>
    <col min="6401" max="6401" width="17.42578125" style="3" customWidth="1"/>
    <col min="6402" max="6402" width="62.7109375" style="3" customWidth="1"/>
    <col min="6403" max="6403" width="6.85546875" style="3" bestFit="1" customWidth="1"/>
    <col min="6404" max="6404" width="10.85546875" style="3" bestFit="1" customWidth="1"/>
    <col min="6405" max="6405" width="11.7109375" style="3" customWidth="1"/>
    <col min="6406" max="6406" width="15.140625" style="3" bestFit="1" customWidth="1"/>
    <col min="6407" max="6407" width="12.7109375" style="3" bestFit="1" customWidth="1"/>
    <col min="6408" max="6408" width="13.42578125" style="3" customWidth="1"/>
    <col min="6409" max="6409" width="23.28515625" style="3" customWidth="1"/>
    <col min="6410" max="6410" width="27.85546875" style="3" customWidth="1"/>
    <col min="6411" max="6411" width="28.140625" style="3" bestFit="1" customWidth="1"/>
    <col min="6412" max="6412" width="17.7109375" style="3" customWidth="1"/>
    <col min="6413" max="6413" width="10" style="3" bestFit="1" customWidth="1"/>
    <col min="6414" max="6415" width="11.5703125" style="3" bestFit="1" customWidth="1"/>
    <col min="6416" max="6655" width="9.140625" style="3"/>
    <col min="6656" max="6656" width="6.85546875" style="3" bestFit="1" customWidth="1"/>
    <col min="6657" max="6657" width="17.42578125" style="3" customWidth="1"/>
    <col min="6658" max="6658" width="62.7109375" style="3" customWidth="1"/>
    <col min="6659" max="6659" width="6.85546875" style="3" bestFit="1" customWidth="1"/>
    <col min="6660" max="6660" width="10.85546875" style="3" bestFit="1" customWidth="1"/>
    <col min="6661" max="6661" width="11.7109375" style="3" customWidth="1"/>
    <col min="6662" max="6662" width="15.140625" style="3" bestFit="1" customWidth="1"/>
    <col min="6663" max="6663" width="12.7109375" style="3" bestFit="1" customWidth="1"/>
    <col min="6664" max="6664" width="13.42578125" style="3" customWidth="1"/>
    <col min="6665" max="6665" width="23.28515625" style="3" customWidth="1"/>
    <col min="6666" max="6666" width="27.85546875" style="3" customWidth="1"/>
    <col min="6667" max="6667" width="28.140625" style="3" bestFit="1" customWidth="1"/>
    <col min="6668" max="6668" width="17.7109375" style="3" customWidth="1"/>
    <col min="6669" max="6669" width="10" style="3" bestFit="1" customWidth="1"/>
    <col min="6670" max="6671" width="11.5703125" style="3" bestFit="1" customWidth="1"/>
    <col min="6672" max="6911" width="9.140625" style="3"/>
    <col min="6912" max="6912" width="6.85546875" style="3" bestFit="1" customWidth="1"/>
    <col min="6913" max="6913" width="17.42578125" style="3" customWidth="1"/>
    <col min="6914" max="6914" width="62.7109375" style="3" customWidth="1"/>
    <col min="6915" max="6915" width="6.85546875" style="3" bestFit="1" customWidth="1"/>
    <col min="6916" max="6916" width="10.85546875" style="3" bestFit="1" customWidth="1"/>
    <col min="6917" max="6917" width="11.7109375" style="3" customWidth="1"/>
    <col min="6918" max="6918" width="15.140625" style="3" bestFit="1" customWidth="1"/>
    <col min="6919" max="6919" width="12.7109375" style="3" bestFit="1" customWidth="1"/>
    <col min="6920" max="6920" width="13.42578125" style="3" customWidth="1"/>
    <col min="6921" max="6921" width="23.28515625" style="3" customWidth="1"/>
    <col min="6922" max="6922" width="27.85546875" style="3" customWidth="1"/>
    <col min="6923" max="6923" width="28.140625" style="3" bestFit="1" customWidth="1"/>
    <col min="6924" max="6924" width="17.7109375" style="3" customWidth="1"/>
    <col min="6925" max="6925" width="10" style="3" bestFit="1" customWidth="1"/>
    <col min="6926" max="6927" width="11.5703125" style="3" bestFit="1" customWidth="1"/>
    <col min="6928" max="7167" width="9.140625" style="3"/>
    <col min="7168" max="7168" width="6.85546875" style="3" bestFit="1" customWidth="1"/>
    <col min="7169" max="7169" width="17.42578125" style="3" customWidth="1"/>
    <col min="7170" max="7170" width="62.7109375" style="3" customWidth="1"/>
    <col min="7171" max="7171" width="6.85546875" style="3" bestFit="1" customWidth="1"/>
    <col min="7172" max="7172" width="10.85546875" style="3" bestFit="1" customWidth="1"/>
    <col min="7173" max="7173" width="11.7109375" style="3" customWidth="1"/>
    <col min="7174" max="7174" width="15.140625" style="3" bestFit="1" customWidth="1"/>
    <col min="7175" max="7175" width="12.7109375" style="3" bestFit="1" customWidth="1"/>
    <col min="7176" max="7176" width="13.42578125" style="3" customWidth="1"/>
    <col min="7177" max="7177" width="23.28515625" style="3" customWidth="1"/>
    <col min="7178" max="7178" width="27.85546875" style="3" customWidth="1"/>
    <col min="7179" max="7179" width="28.140625" style="3" bestFit="1" customWidth="1"/>
    <col min="7180" max="7180" width="17.7109375" style="3" customWidth="1"/>
    <col min="7181" max="7181" width="10" style="3" bestFit="1" customWidth="1"/>
    <col min="7182" max="7183" width="11.5703125" style="3" bestFit="1" customWidth="1"/>
    <col min="7184" max="7423" width="9.140625" style="3"/>
    <col min="7424" max="7424" width="6.85546875" style="3" bestFit="1" customWidth="1"/>
    <col min="7425" max="7425" width="17.42578125" style="3" customWidth="1"/>
    <col min="7426" max="7426" width="62.7109375" style="3" customWidth="1"/>
    <col min="7427" max="7427" width="6.85546875" style="3" bestFit="1" customWidth="1"/>
    <col min="7428" max="7428" width="10.85546875" style="3" bestFit="1" customWidth="1"/>
    <col min="7429" max="7429" width="11.7109375" style="3" customWidth="1"/>
    <col min="7430" max="7430" width="15.140625" style="3" bestFit="1" customWidth="1"/>
    <col min="7431" max="7431" width="12.7109375" style="3" bestFit="1" customWidth="1"/>
    <col min="7432" max="7432" width="13.42578125" style="3" customWidth="1"/>
    <col min="7433" max="7433" width="23.28515625" style="3" customWidth="1"/>
    <col min="7434" max="7434" width="27.85546875" style="3" customWidth="1"/>
    <col min="7435" max="7435" width="28.140625" style="3" bestFit="1" customWidth="1"/>
    <col min="7436" max="7436" width="17.7109375" style="3" customWidth="1"/>
    <col min="7437" max="7437" width="10" style="3" bestFit="1" customWidth="1"/>
    <col min="7438" max="7439" width="11.5703125" style="3" bestFit="1" customWidth="1"/>
    <col min="7440" max="7679" width="9.140625" style="3"/>
    <col min="7680" max="7680" width="6.85546875" style="3" bestFit="1" customWidth="1"/>
    <col min="7681" max="7681" width="17.42578125" style="3" customWidth="1"/>
    <col min="7682" max="7682" width="62.7109375" style="3" customWidth="1"/>
    <col min="7683" max="7683" width="6.85546875" style="3" bestFit="1" customWidth="1"/>
    <col min="7684" max="7684" width="10.85546875" style="3" bestFit="1" customWidth="1"/>
    <col min="7685" max="7685" width="11.7109375" style="3" customWidth="1"/>
    <col min="7686" max="7686" width="15.140625" style="3" bestFit="1" customWidth="1"/>
    <col min="7687" max="7687" width="12.7109375" style="3" bestFit="1" customWidth="1"/>
    <col min="7688" max="7688" width="13.42578125" style="3" customWidth="1"/>
    <col min="7689" max="7689" width="23.28515625" style="3" customWidth="1"/>
    <col min="7690" max="7690" width="27.85546875" style="3" customWidth="1"/>
    <col min="7691" max="7691" width="28.140625" style="3" bestFit="1" customWidth="1"/>
    <col min="7692" max="7692" width="17.7109375" style="3" customWidth="1"/>
    <col min="7693" max="7693" width="10" style="3" bestFit="1" customWidth="1"/>
    <col min="7694" max="7695" width="11.5703125" style="3" bestFit="1" customWidth="1"/>
    <col min="7696" max="7935" width="9.140625" style="3"/>
    <col min="7936" max="7936" width="6.85546875" style="3" bestFit="1" customWidth="1"/>
    <col min="7937" max="7937" width="17.42578125" style="3" customWidth="1"/>
    <col min="7938" max="7938" width="62.7109375" style="3" customWidth="1"/>
    <col min="7939" max="7939" width="6.85546875" style="3" bestFit="1" customWidth="1"/>
    <col min="7940" max="7940" width="10.85546875" style="3" bestFit="1" customWidth="1"/>
    <col min="7941" max="7941" width="11.7109375" style="3" customWidth="1"/>
    <col min="7942" max="7942" width="15.140625" style="3" bestFit="1" customWidth="1"/>
    <col min="7943" max="7943" width="12.7109375" style="3" bestFit="1" customWidth="1"/>
    <col min="7944" max="7944" width="13.42578125" style="3" customWidth="1"/>
    <col min="7945" max="7945" width="23.28515625" style="3" customWidth="1"/>
    <col min="7946" max="7946" width="27.85546875" style="3" customWidth="1"/>
    <col min="7947" max="7947" width="28.140625" style="3" bestFit="1" customWidth="1"/>
    <col min="7948" max="7948" width="17.7109375" style="3" customWidth="1"/>
    <col min="7949" max="7949" width="10" style="3" bestFit="1" customWidth="1"/>
    <col min="7950" max="7951" width="11.5703125" style="3" bestFit="1" customWidth="1"/>
    <col min="7952" max="8191" width="9.140625" style="3"/>
    <col min="8192" max="8192" width="6.85546875" style="3" bestFit="1" customWidth="1"/>
    <col min="8193" max="8193" width="17.42578125" style="3" customWidth="1"/>
    <col min="8194" max="8194" width="62.7109375" style="3" customWidth="1"/>
    <col min="8195" max="8195" width="6.85546875" style="3" bestFit="1" customWidth="1"/>
    <col min="8196" max="8196" width="10.85546875" style="3" bestFit="1" customWidth="1"/>
    <col min="8197" max="8197" width="11.7109375" style="3" customWidth="1"/>
    <col min="8198" max="8198" width="15.140625" style="3" bestFit="1" customWidth="1"/>
    <col min="8199" max="8199" width="12.7109375" style="3" bestFit="1" customWidth="1"/>
    <col min="8200" max="8200" width="13.42578125" style="3" customWidth="1"/>
    <col min="8201" max="8201" width="23.28515625" style="3" customWidth="1"/>
    <col min="8202" max="8202" width="27.85546875" style="3" customWidth="1"/>
    <col min="8203" max="8203" width="28.140625" style="3" bestFit="1" customWidth="1"/>
    <col min="8204" max="8204" width="17.7109375" style="3" customWidth="1"/>
    <col min="8205" max="8205" width="10" style="3" bestFit="1" customWidth="1"/>
    <col min="8206" max="8207" width="11.5703125" style="3" bestFit="1" customWidth="1"/>
    <col min="8208" max="8447" width="9.140625" style="3"/>
    <col min="8448" max="8448" width="6.85546875" style="3" bestFit="1" customWidth="1"/>
    <col min="8449" max="8449" width="17.42578125" style="3" customWidth="1"/>
    <col min="8450" max="8450" width="62.7109375" style="3" customWidth="1"/>
    <col min="8451" max="8451" width="6.85546875" style="3" bestFit="1" customWidth="1"/>
    <col min="8452" max="8452" width="10.85546875" style="3" bestFit="1" customWidth="1"/>
    <col min="8453" max="8453" width="11.7109375" style="3" customWidth="1"/>
    <col min="8454" max="8454" width="15.140625" style="3" bestFit="1" customWidth="1"/>
    <col min="8455" max="8455" width="12.7109375" style="3" bestFit="1" customWidth="1"/>
    <col min="8456" max="8456" width="13.42578125" style="3" customWidth="1"/>
    <col min="8457" max="8457" width="23.28515625" style="3" customWidth="1"/>
    <col min="8458" max="8458" width="27.85546875" style="3" customWidth="1"/>
    <col min="8459" max="8459" width="28.140625" style="3" bestFit="1" customWidth="1"/>
    <col min="8460" max="8460" width="17.7109375" style="3" customWidth="1"/>
    <col min="8461" max="8461" width="10" style="3" bestFit="1" customWidth="1"/>
    <col min="8462" max="8463" width="11.5703125" style="3" bestFit="1" customWidth="1"/>
    <col min="8464" max="8703" width="9.140625" style="3"/>
    <col min="8704" max="8704" width="6.85546875" style="3" bestFit="1" customWidth="1"/>
    <col min="8705" max="8705" width="17.42578125" style="3" customWidth="1"/>
    <col min="8706" max="8706" width="62.7109375" style="3" customWidth="1"/>
    <col min="8707" max="8707" width="6.85546875" style="3" bestFit="1" customWidth="1"/>
    <col min="8708" max="8708" width="10.85546875" style="3" bestFit="1" customWidth="1"/>
    <col min="8709" max="8709" width="11.7109375" style="3" customWidth="1"/>
    <col min="8710" max="8710" width="15.140625" style="3" bestFit="1" customWidth="1"/>
    <col min="8711" max="8711" width="12.7109375" style="3" bestFit="1" customWidth="1"/>
    <col min="8712" max="8712" width="13.42578125" style="3" customWidth="1"/>
    <col min="8713" max="8713" width="23.28515625" style="3" customWidth="1"/>
    <col min="8714" max="8714" width="27.85546875" style="3" customWidth="1"/>
    <col min="8715" max="8715" width="28.140625" style="3" bestFit="1" customWidth="1"/>
    <col min="8716" max="8716" width="17.7109375" style="3" customWidth="1"/>
    <col min="8717" max="8717" width="10" style="3" bestFit="1" customWidth="1"/>
    <col min="8718" max="8719" width="11.5703125" style="3" bestFit="1" customWidth="1"/>
    <col min="8720" max="8959" width="9.140625" style="3"/>
    <col min="8960" max="8960" width="6.85546875" style="3" bestFit="1" customWidth="1"/>
    <col min="8961" max="8961" width="17.42578125" style="3" customWidth="1"/>
    <col min="8962" max="8962" width="62.7109375" style="3" customWidth="1"/>
    <col min="8963" max="8963" width="6.85546875" style="3" bestFit="1" customWidth="1"/>
    <col min="8964" max="8964" width="10.85546875" style="3" bestFit="1" customWidth="1"/>
    <col min="8965" max="8965" width="11.7109375" style="3" customWidth="1"/>
    <col min="8966" max="8966" width="15.140625" style="3" bestFit="1" customWidth="1"/>
    <col min="8967" max="8967" width="12.7109375" style="3" bestFit="1" customWidth="1"/>
    <col min="8968" max="8968" width="13.42578125" style="3" customWidth="1"/>
    <col min="8969" max="8969" width="23.28515625" style="3" customWidth="1"/>
    <col min="8970" max="8970" width="27.85546875" style="3" customWidth="1"/>
    <col min="8971" max="8971" width="28.140625" style="3" bestFit="1" customWidth="1"/>
    <col min="8972" max="8972" width="17.7109375" style="3" customWidth="1"/>
    <col min="8973" max="8973" width="10" style="3" bestFit="1" customWidth="1"/>
    <col min="8974" max="8975" width="11.5703125" style="3" bestFit="1" customWidth="1"/>
    <col min="8976" max="9215" width="9.140625" style="3"/>
    <col min="9216" max="9216" width="6.85546875" style="3" bestFit="1" customWidth="1"/>
    <col min="9217" max="9217" width="17.42578125" style="3" customWidth="1"/>
    <col min="9218" max="9218" width="62.7109375" style="3" customWidth="1"/>
    <col min="9219" max="9219" width="6.85546875" style="3" bestFit="1" customWidth="1"/>
    <col min="9220" max="9220" width="10.85546875" style="3" bestFit="1" customWidth="1"/>
    <col min="9221" max="9221" width="11.7109375" style="3" customWidth="1"/>
    <col min="9222" max="9222" width="15.140625" style="3" bestFit="1" customWidth="1"/>
    <col min="9223" max="9223" width="12.7109375" style="3" bestFit="1" customWidth="1"/>
    <col min="9224" max="9224" width="13.42578125" style="3" customWidth="1"/>
    <col min="9225" max="9225" width="23.28515625" style="3" customWidth="1"/>
    <col min="9226" max="9226" width="27.85546875" style="3" customWidth="1"/>
    <col min="9227" max="9227" width="28.140625" style="3" bestFit="1" customWidth="1"/>
    <col min="9228" max="9228" width="17.7109375" style="3" customWidth="1"/>
    <col min="9229" max="9229" width="10" style="3" bestFit="1" customWidth="1"/>
    <col min="9230" max="9231" width="11.5703125" style="3" bestFit="1" customWidth="1"/>
    <col min="9232" max="9471" width="9.140625" style="3"/>
    <col min="9472" max="9472" width="6.85546875" style="3" bestFit="1" customWidth="1"/>
    <col min="9473" max="9473" width="17.42578125" style="3" customWidth="1"/>
    <col min="9474" max="9474" width="62.7109375" style="3" customWidth="1"/>
    <col min="9475" max="9475" width="6.85546875" style="3" bestFit="1" customWidth="1"/>
    <col min="9476" max="9476" width="10.85546875" style="3" bestFit="1" customWidth="1"/>
    <col min="9477" max="9477" width="11.7109375" style="3" customWidth="1"/>
    <col min="9478" max="9478" width="15.140625" style="3" bestFit="1" customWidth="1"/>
    <col min="9479" max="9479" width="12.7109375" style="3" bestFit="1" customWidth="1"/>
    <col min="9480" max="9480" width="13.42578125" style="3" customWidth="1"/>
    <col min="9481" max="9481" width="23.28515625" style="3" customWidth="1"/>
    <col min="9482" max="9482" width="27.85546875" style="3" customWidth="1"/>
    <col min="9483" max="9483" width="28.140625" style="3" bestFit="1" customWidth="1"/>
    <col min="9484" max="9484" width="17.7109375" style="3" customWidth="1"/>
    <col min="9485" max="9485" width="10" style="3" bestFit="1" customWidth="1"/>
    <col min="9486" max="9487" width="11.5703125" style="3" bestFit="1" customWidth="1"/>
    <col min="9488" max="9727" width="9.140625" style="3"/>
    <col min="9728" max="9728" width="6.85546875" style="3" bestFit="1" customWidth="1"/>
    <col min="9729" max="9729" width="17.42578125" style="3" customWidth="1"/>
    <col min="9730" max="9730" width="62.7109375" style="3" customWidth="1"/>
    <col min="9731" max="9731" width="6.85546875" style="3" bestFit="1" customWidth="1"/>
    <col min="9732" max="9732" width="10.85546875" style="3" bestFit="1" customWidth="1"/>
    <col min="9733" max="9733" width="11.7109375" style="3" customWidth="1"/>
    <col min="9734" max="9734" width="15.140625" style="3" bestFit="1" customWidth="1"/>
    <col min="9735" max="9735" width="12.7109375" style="3" bestFit="1" customWidth="1"/>
    <col min="9736" max="9736" width="13.42578125" style="3" customWidth="1"/>
    <col min="9737" max="9737" width="23.28515625" style="3" customWidth="1"/>
    <col min="9738" max="9738" width="27.85546875" style="3" customWidth="1"/>
    <col min="9739" max="9739" width="28.140625" style="3" bestFit="1" customWidth="1"/>
    <col min="9740" max="9740" width="17.7109375" style="3" customWidth="1"/>
    <col min="9741" max="9741" width="10" style="3" bestFit="1" customWidth="1"/>
    <col min="9742" max="9743" width="11.5703125" style="3" bestFit="1" customWidth="1"/>
    <col min="9744" max="9983" width="9.140625" style="3"/>
    <col min="9984" max="9984" width="6.85546875" style="3" bestFit="1" customWidth="1"/>
    <col min="9985" max="9985" width="17.42578125" style="3" customWidth="1"/>
    <col min="9986" max="9986" width="62.7109375" style="3" customWidth="1"/>
    <col min="9987" max="9987" width="6.85546875" style="3" bestFit="1" customWidth="1"/>
    <col min="9988" max="9988" width="10.85546875" style="3" bestFit="1" customWidth="1"/>
    <col min="9989" max="9989" width="11.7109375" style="3" customWidth="1"/>
    <col min="9990" max="9990" width="15.140625" style="3" bestFit="1" customWidth="1"/>
    <col min="9991" max="9991" width="12.7109375" style="3" bestFit="1" customWidth="1"/>
    <col min="9992" max="9992" width="13.42578125" style="3" customWidth="1"/>
    <col min="9993" max="9993" width="23.28515625" style="3" customWidth="1"/>
    <col min="9994" max="9994" width="27.85546875" style="3" customWidth="1"/>
    <col min="9995" max="9995" width="28.140625" style="3" bestFit="1" customWidth="1"/>
    <col min="9996" max="9996" width="17.7109375" style="3" customWidth="1"/>
    <col min="9997" max="9997" width="10" style="3" bestFit="1" customWidth="1"/>
    <col min="9998" max="9999" width="11.5703125" style="3" bestFit="1" customWidth="1"/>
    <col min="10000" max="10239" width="9.140625" style="3"/>
    <col min="10240" max="10240" width="6.85546875" style="3" bestFit="1" customWidth="1"/>
    <col min="10241" max="10241" width="17.42578125" style="3" customWidth="1"/>
    <col min="10242" max="10242" width="62.7109375" style="3" customWidth="1"/>
    <col min="10243" max="10243" width="6.85546875" style="3" bestFit="1" customWidth="1"/>
    <col min="10244" max="10244" width="10.85546875" style="3" bestFit="1" customWidth="1"/>
    <col min="10245" max="10245" width="11.7109375" style="3" customWidth="1"/>
    <col min="10246" max="10246" width="15.140625" style="3" bestFit="1" customWidth="1"/>
    <col min="10247" max="10247" width="12.7109375" style="3" bestFit="1" customWidth="1"/>
    <col min="10248" max="10248" width="13.42578125" style="3" customWidth="1"/>
    <col min="10249" max="10249" width="23.28515625" style="3" customWidth="1"/>
    <col min="10250" max="10250" width="27.85546875" style="3" customWidth="1"/>
    <col min="10251" max="10251" width="28.140625" style="3" bestFit="1" customWidth="1"/>
    <col min="10252" max="10252" width="17.7109375" style="3" customWidth="1"/>
    <col min="10253" max="10253" width="10" style="3" bestFit="1" customWidth="1"/>
    <col min="10254" max="10255" width="11.5703125" style="3" bestFit="1" customWidth="1"/>
    <col min="10256" max="10495" width="9.140625" style="3"/>
    <col min="10496" max="10496" width="6.85546875" style="3" bestFit="1" customWidth="1"/>
    <col min="10497" max="10497" width="17.42578125" style="3" customWidth="1"/>
    <col min="10498" max="10498" width="62.7109375" style="3" customWidth="1"/>
    <col min="10499" max="10499" width="6.85546875" style="3" bestFit="1" customWidth="1"/>
    <col min="10500" max="10500" width="10.85546875" style="3" bestFit="1" customWidth="1"/>
    <col min="10501" max="10501" width="11.7109375" style="3" customWidth="1"/>
    <col min="10502" max="10502" width="15.140625" style="3" bestFit="1" customWidth="1"/>
    <col min="10503" max="10503" width="12.7109375" style="3" bestFit="1" customWidth="1"/>
    <col min="10504" max="10504" width="13.42578125" style="3" customWidth="1"/>
    <col min="10505" max="10505" width="23.28515625" style="3" customWidth="1"/>
    <col min="10506" max="10506" width="27.85546875" style="3" customWidth="1"/>
    <col min="10507" max="10507" width="28.140625" style="3" bestFit="1" customWidth="1"/>
    <col min="10508" max="10508" width="17.7109375" style="3" customWidth="1"/>
    <col min="10509" max="10509" width="10" style="3" bestFit="1" customWidth="1"/>
    <col min="10510" max="10511" width="11.5703125" style="3" bestFit="1" customWidth="1"/>
    <col min="10512" max="10751" width="9.140625" style="3"/>
    <col min="10752" max="10752" width="6.85546875" style="3" bestFit="1" customWidth="1"/>
    <col min="10753" max="10753" width="17.42578125" style="3" customWidth="1"/>
    <col min="10754" max="10754" width="62.7109375" style="3" customWidth="1"/>
    <col min="10755" max="10755" width="6.85546875" style="3" bestFit="1" customWidth="1"/>
    <col min="10756" max="10756" width="10.85546875" style="3" bestFit="1" customWidth="1"/>
    <col min="10757" max="10757" width="11.7109375" style="3" customWidth="1"/>
    <col min="10758" max="10758" width="15.140625" style="3" bestFit="1" customWidth="1"/>
    <col min="10759" max="10759" width="12.7109375" style="3" bestFit="1" customWidth="1"/>
    <col min="10760" max="10760" width="13.42578125" style="3" customWidth="1"/>
    <col min="10761" max="10761" width="23.28515625" style="3" customWidth="1"/>
    <col min="10762" max="10762" width="27.85546875" style="3" customWidth="1"/>
    <col min="10763" max="10763" width="28.140625" style="3" bestFit="1" customWidth="1"/>
    <col min="10764" max="10764" width="17.7109375" style="3" customWidth="1"/>
    <col min="10765" max="10765" width="10" style="3" bestFit="1" customWidth="1"/>
    <col min="10766" max="10767" width="11.5703125" style="3" bestFit="1" customWidth="1"/>
    <col min="10768" max="11007" width="9.140625" style="3"/>
    <col min="11008" max="11008" width="6.85546875" style="3" bestFit="1" customWidth="1"/>
    <col min="11009" max="11009" width="17.42578125" style="3" customWidth="1"/>
    <col min="11010" max="11010" width="62.7109375" style="3" customWidth="1"/>
    <col min="11011" max="11011" width="6.85546875" style="3" bestFit="1" customWidth="1"/>
    <col min="11012" max="11012" width="10.85546875" style="3" bestFit="1" customWidth="1"/>
    <col min="11013" max="11013" width="11.7109375" style="3" customWidth="1"/>
    <col min="11014" max="11014" width="15.140625" style="3" bestFit="1" customWidth="1"/>
    <col min="11015" max="11015" width="12.7109375" style="3" bestFit="1" customWidth="1"/>
    <col min="11016" max="11016" width="13.42578125" style="3" customWidth="1"/>
    <col min="11017" max="11017" width="23.28515625" style="3" customWidth="1"/>
    <col min="11018" max="11018" width="27.85546875" style="3" customWidth="1"/>
    <col min="11019" max="11019" width="28.140625" style="3" bestFit="1" customWidth="1"/>
    <col min="11020" max="11020" width="17.7109375" style="3" customWidth="1"/>
    <col min="11021" max="11021" width="10" style="3" bestFit="1" customWidth="1"/>
    <col min="11022" max="11023" width="11.5703125" style="3" bestFit="1" customWidth="1"/>
    <col min="11024" max="11263" width="9.140625" style="3"/>
    <col min="11264" max="11264" width="6.85546875" style="3" bestFit="1" customWidth="1"/>
    <col min="11265" max="11265" width="17.42578125" style="3" customWidth="1"/>
    <col min="11266" max="11266" width="62.7109375" style="3" customWidth="1"/>
    <col min="11267" max="11267" width="6.85546875" style="3" bestFit="1" customWidth="1"/>
    <col min="11268" max="11268" width="10.85546875" style="3" bestFit="1" customWidth="1"/>
    <col min="11269" max="11269" width="11.7109375" style="3" customWidth="1"/>
    <col min="11270" max="11270" width="15.140625" style="3" bestFit="1" customWidth="1"/>
    <col min="11271" max="11271" width="12.7109375" style="3" bestFit="1" customWidth="1"/>
    <col min="11272" max="11272" width="13.42578125" style="3" customWidth="1"/>
    <col min="11273" max="11273" width="23.28515625" style="3" customWidth="1"/>
    <col min="11274" max="11274" width="27.85546875" style="3" customWidth="1"/>
    <col min="11275" max="11275" width="28.140625" style="3" bestFit="1" customWidth="1"/>
    <col min="11276" max="11276" width="17.7109375" style="3" customWidth="1"/>
    <col min="11277" max="11277" width="10" style="3" bestFit="1" customWidth="1"/>
    <col min="11278" max="11279" width="11.5703125" style="3" bestFit="1" customWidth="1"/>
    <col min="11280" max="11519" width="9.140625" style="3"/>
    <col min="11520" max="11520" width="6.85546875" style="3" bestFit="1" customWidth="1"/>
    <col min="11521" max="11521" width="17.42578125" style="3" customWidth="1"/>
    <col min="11522" max="11522" width="62.7109375" style="3" customWidth="1"/>
    <col min="11523" max="11523" width="6.85546875" style="3" bestFit="1" customWidth="1"/>
    <col min="11524" max="11524" width="10.85546875" style="3" bestFit="1" customWidth="1"/>
    <col min="11525" max="11525" width="11.7109375" style="3" customWidth="1"/>
    <col min="11526" max="11526" width="15.140625" style="3" bestFit="1" customWidth="1"/>
    <col min="11527" max="11527" width="12.7109375" style="3" bestFit="1" customWidth="1"/>
    <col min="11528" max="11528" width="13.42578125" style="3" customWidth="1"/>
    <col min="11529" max="11529" width="23.28515625" style="3" customWidth="1"/>
    <col min="11530" max="11530" width="27.85546875" style="3" customWidth="1"/>
    <col min="11531" max="11531" width="28.140625" style="3" bestFit="1" customWidth="1"/>
    <col min="11532" max="11532" width="17.7109375" style="3" customWidth="1"/>
    <col min="11533" max="11533" width="10" style="3" bestFit="1" customWidth="1"/>
    <col min="11534" max="11535" width="11.5703125" style="3" bestFit="1" customWidth="1"/>
    <col min="11536" max="11775" width="9.140625" style="3"/>
    <col min="11776" max="11776" width="6.85546875" style="3" bestFit="1" customWidth="1"/>
    <col min="11777" max="11777" width="17.42578125" style="3" customWidth="1"/>
    <col min="11778" max="11778" width="62.7109375" style="3" customWidth="1"/>
    <col min="11779" max="11779" width="6.85546875" style="3" bestFit="1" customWidth="1"/>
    <col min="11780" max="11780" width="10.85546875" style="3" bestFit="1" customWidth="1"/>
    <col min="11781" max="11781" width="11.7109375" style="3" customWidth="1"/>
    <col min="11782" max="11782" width="15.140625" style="3" bestFit="1" customWidth="1"/>
    <col min="11783" max="11783" width="12.7109375" style="3" bestFit="1" customWidth="1"/>
    <col min="11784" max="11784" width="13.42578125" style="3" customWidth="1"/>
    <col min="11785" max="11785" width="23.28515625" style="3" customWidth="1"/>
    <col min="11786" max="11786" width="27.85546875" style="3" customWidth="1"/>
    <col min="11787" max="11787" width="28.140625" style="3" bestFit="1" customWidth="1"/>
    <col min="11788" max="11788" width="17.7109375" style="3" customWidth="1"/>
    <col min="11789" max="11789" width="10" style="3" bestFit="1" customWidth="1"/>
    <col min="11790" max="11791" width="11.5703125" style="3" bestFit="1" customWidth="1"/>
    <col min="11792" max="12031" width="9.140625" style="3"/>
    <col min="12032" max="12032" width="6.85546875" style="3" bestFit="1" customWidth="1"/>
    <col min="12033" max="12033" width="17.42578125" style="3" customWidth="1"/>
    <col min="12034" max="12034" width="62.7109375" style="3" customWidth="1"/>
    <col min="12035" max="12035" width="6.85546875" style="3" bestFit="1" customWidth="1"/>
    <col min="12036" max="12036" width="10.85546875" style="3" bestFit="1" customWidth="1"/>
    <col min="12037" max="12037" width="11.7109375" style="3" customWidth="1"/>
    <col min="12038" max="12038" width="15.140625" style="3" bestFit="1" customWidth="1"/>
    <col min="12039" max="12039" width="12.7109375" style="3" bestFit="1" customWidth="1"/>
    <col min="12040" max="12040" width="13.42578125" style="3" customWidth="1"/>
    <col min="12041" max="12041" width="23.28515625" style="3" customWidth="1"/>
    <col min="12042" max="12042" width="27.85546875" style="3" customWidth="1"/>
    <col min="12043" max="12043" width="28.140625" style="3" bestFit="1" customWidth="1"/>
    <col min="12044" max="12044" width="17.7109375" style="3" customWidth="1"/>
    <col min="12045" max="12045" width="10" style="3" bestFit="1" customWidth="1"/>
    <col min="12046" max="12047" width="11.5703125" style="3" bestFit="1" customWidth="1"/>
    <col min="12048" max="12287" width="9.140625" style="3"/>
    <col min="12288" max="12288" width="6.85546875" style="3" bestFit="1" customWidth="1"/>
    <col min="12289" max="12289" width="17.42578125" style="3" customWidth="1"/>
    <col min="12290" max="12290" width="62.7109375" style="3" customWidth="1"/>
    <col min="12291" max="12291" width="6.85546875" style="3" bestFit="1" customWidth="1"/>
    <col min="12292" max="12292" width="10.85546875" style="3" bestFit="1" customWidth="1"/>
    <col min="12293" max="12293" width="11.7109375" style="3" customWidth="1"/>
    <col min="12294" max="12294" width="15.140625" style="3" bestFit="1" customWidth="1"/>
    <col min="12295" max="12295" width="12.7109375" style="3" bestFit="1" customWidth="1"/>
    <col min="12296" max="12296" width="13.42578125" style="3" customWidth="1"/>
    <col min="12297" max="12297" width="23.28515625" style="3" customWidth="1"/>
    <col min="12298" max="12298" width="27.85546875" style="3" customWidth="1"/>
    <col min="12299" max="12299" width="28.140625" style="3" bestFit="1" customWidth="1"/>
    <col min="12300" max="12300" width="17.7109375" style="3" customWidth="1"/>
    <col min="12301" max="12301" width="10" style="3" bestFit="1" customWidth="1"/>
    <col min="12302" max="12303" width="11.5703125" style="3" bestFit="1" customWidth="1"/>
    <col min="12304" max="12543" width="9.140625" style="3"/>
    <col min="12544" max="12544" width="6.85546875" style="3" bestFit="1" customWidth="1"/>
    <col min="12545" max="12545" width="17.42578125" style="3" customWidth="1"/>
    <col min="12546" max="12546" width="62.7109375" style="3" customWidth="1"/>
    <col min="12547" max="12547" width="6.85546875" style="3" bestFit="1" customWidth="1"/>
    <col min="12548" max="12548" width="10.85546875" style="3" bestFit="1" customWidth="1"/>
    <col min="12549" max="12549" width="11.7109375" style="3" customWidth="1"/>
    <col min="12550" max="12550" width="15.140625" style="3" bestFit="1" customWidth="1"/>
    <col min="12551" max="12551" width="12.7109375" style="3" bestFit="1" customWidth="1"/>
    <col min="12552" max="12552" width="13.42578125" style="3" customWidth="1"/>
    <col min="12553" max="12553" width="23.28515625" style="3" customWidth="1"/>
    <col min="12554" max="12554" width="27.85546875" style="3" customWidth="1"/>
    <col min="12555" max="12555" width="28.140625" style="3" bestFit="1" customWidth="1"/>
    <col min="12556" max="12556" width="17.7109375" style="3" customWidth="1"/>
    <col min="12557" max="12557" width="10" style="3" bestFit="1" customWidth="1"/>
    <col min="12558" max="12559" width="11.5703125" style="3" bestFit="1" customWidth="1"/>
    <col min="12560" max="12799" width="9.140625" style="3"/>
    <col min="12800" max="12800" width="6.85546875" style="3" bestFit="1" customWidth="1"/>
    <col min="12801" max="12801" width="17.42578125" style="3" customWidth="1"/>
    <col min="12802" max="12802" width="62.7109375" style="3" customWidth="1"/>
    <col min="12803" max="12803" width="6.85546875" style="3" bestFit="1" customWidth="1"/>
    <col min="12804" max="12804" width="10.85546875" style="3" bestFit="1" customWidth="1"/>
    <col min="12805" max="12805" width="11.7109375" style="3" customWidth="1"/>
    <col min="12806" max="12806" width="15.140625" style="3" bestFit="1" customWidth="1"/>
    <col min="12807" max="12807" width="12.7109375" style="3" bestFit="1" customWidth="1"/>
    <col min="12808" max="12808" width="13.42578125" style="3" customWidth="1"/>
    <col min="12809" max="12809" width="23.28515625" style="3" customWidth="1"/>
    <col min="12810" max="12810" width="27.85546875" style="3" customWidth="1"/>
    <col min="12811" max="12811" width="28.140625" style="3" bestFit="1" customWidth="1"/>
    <col min="12812" max="12812" width="17.7109375" style="3" customWidth="1"/>
    <col min="12813" max="12813" width="10" style="3" bestFit="1" customWidth="1"/>
    <col min="12814" max="12815" width="11.5703125" style="3" bestFit="1" customWidth="1"/>
    <col min="12816" max="13055" width="9.140625" style="3"/>
    <col min="13056" max="13056" width="6.85546875" style="3" bestFit="1" customWidth="1"/>
    <col min="13057" max="13057" width="17.42578125" style="3" customWidth="1"/>
    <col min="13058" max="13058" width="62.7109375" style="3" customWidth="1"/>
    <col min="13059" max="13059" width="6.85546875" style="3" bestFit="1" customWidth="1"/>
    <col min="13060" max="13060" width="10.85546875" style="3" bestFit="1" customWidth="1"/>
    <col min="13061" max="13061" width="11.7109375" style="3" customWidth="1"/>
    <col min="13062" max="13062" width="15.140625" style="3" bestFit="1" customWidth="1"/>
    <col min="13063" max="13063" width="12.7109375" style="3" bestFit="1" customWidth="1"/>
    <col min="13064" max="13064" width="13.42578125" style="3" customWidth="1"/>
    <col min="13065" max="13065" width="23.28515625" style="3" customWidth="1"/>
    <col min="13066" max="13066" width="27.85546875" style="3" customWidth="1"/>
    <col min="13067" max="13067" width="28.140625" style="3" bestFit="1" customWidth="1"/>
    <col min="13068" max="13068" width="17.7109375" style="3" customWidth="1"/>
    <col min="13069" max="13069" width="10" style="3" bestFit="1" customWidth="1"/>
    <col min="13070" max="13071" width="11.5703125" style="3" bestFit="1" customWidth="1"/>
    <col min="13072" max="13311" width="9.140625" style="3"/>
    <col min="13312" max="13312" width="6.85546875" style="3" bestFit="1" customWidth="1"/>
    <col min="13313" max="13313" width="17.42578125" style="3" customWidth="1"/>
    <col min="13314" max="13314" width="62.7109375" style="3" customWidth="1"/>
    <col min="13315" max="13315" width="6.85546875" style="3" bestFit="1" customWidth="1"/>
    <col min="13316" max="13316" width="10.85546875" style="3" bestFit="1" customWidth="1"/>
    <col min="13317" max="13317" width="11.7109375" style="3" customWidth="1"/>
    <col min="13318" max="13318" width="15.140625" style="3" bestFit="1" customWidth="1"/>
    <col min="13319" max="13319" width="12.7109375" style="3" bestFit="1" customWidth="1"/>
    <col min="13320" max="13320" width="13.42578125" style="3" customWidth="1"/>
    <col min="13321" max="13321" width="23.28515625" style="3" customWidth="1"/>
    <col min="13322" max="13322" width="27.85546875" style="3" customWidth="1"/>
    <col min="13323" max="13323" width="28.140625" style="3" bestFit="1" customWidth="1"/>
    <col min="13324" max="13324" width="17.7109375" style="3" customWidth="1"/>
    <col min="13325" max="13325" width="10" style="3" bestFit="1" customWidth="1"/>
    <col min="13326" max="13327" width="11.5703125" style="3" bestFit="1" customWidth="1"/>
    <col min="13328" max="13567" width="9.140625" style="3"/>
    <col min="13568" max="13568" width="6.85546875" style="3" bestFit="1" customWidth="1"/>
    <col min="13569" max="13569" width="17.42578125" style="3" customWidth="1"/>
    <col min="13570" max="13570" width="62.7109375" style="3" customWidth="1"/>
    <col min="13571" max="13571" width="6.85546875" style="3" bestFit="1" customWidth="1"/>
    <col min="13572" max="13572" width="10.85546875" style="3" bestFit="1" customWidth="1"/>
    <col min="13573" max="13573" width="11.7109375" style="3" customWidth="1"/>
    <col min="13574" max="13574" width="15.140625" style="3" bestFit="1" customWidth="1"/>
    <col min="13575" max="13575" width="12.7109375" style="3" bestFit="1" customWidth="1"/>
    <col min="13576" max="13576" width="13.42578125" style="3" customWidth="1"/>
    <col min="13577" max="13577" width="23.28515625" style="3" customWidth="1"/>
    <col min="13578" max="13578" width="27.85546875" style="3" customWidth="1"/>
    <col min="13579" max="13579" width="28.140625" style="3" bestFit="1" customWidth="1"/>
    <col min="13580" max="13580" width="17.7109375" style="3" customWidth="1"/>
    <col min="13581" max="13581" width="10" style="3" bestFit="1" customWidth="1"/>
    <col min="13582" max="13583" width="11.5703125" style="3" bestFit="1" customWidth="1"/>
    <col min="13584" max="13823" width="9.140625" style="3"/>
    <col min="13824" max="13824" width="6.85546875" style="3" bestFit="1" customWidth="1"/>
    <col min="13825" max="13825" width="17.42578125" style="3" customWidth="1"/>
    <col min="13826" max="13826" width="62.7109375" style="3" customWidth="1"/>
    <col min="13827" max="13827" width="6.85546875" style="3" bestFit="1" customWidth="1"/>
    <col min="13828" max="13828" width="10.85546875" style="3" bestFit="1" customWidth="1"/>
    <col min="13829" max="13829" width="11.7109375" style="3" customWidth="1"/>
    <col min="13830" max="13830" width="15.140625" style="3" bestFit="1" customWidth="1"/>
    <col min="13831" max="13831" width="12.7109375" style="3" bestFit="1" customWidth="1"/>
    <col min="13832" max="13832" width="13.42578125" style="3" customWidth="1"/>
    <col min="13833" max="13833" width="23.28515625" style="3" customWidth="1"/>
    <col min="13834" max="13834" width="27.85546875" style="3" customWidth="1"/>
    <col min="13835" max="13835" width="28.140625" style="3" bestFit="1" customWidth="1"/>
    <col min="13836" max="13836" width="17.7109375" style="3" customWidth="1"/>
    <col min="13837" max="13837" width="10" style="3" bestFit="1" customWidth="1"/>
    <col min="13838" max="13839" width="11.5703125" style="3" bestFit="1" customWidth="1"/>
    <col min="13840" max="14079" width="9.140625" style="3"/>
    <col min="14080" max="14080" width="6.85546875" style="3" bestFit="1" customWidth="1"/>
    <col min="14081" max="14081" width="17.42578125" style="3" customWidth="1"/>
    <col min="14082" max="14082" width="62.7109375" style="3" customWidth="1"/>
    <col min="14083" max="14083" width="6.85546875" style="3" bestFit="1" customWidth="1"/>
    <col min="14084" max="14084" width="10.85546875" style="3" bestFit="1" customWidth="1"/>
    <col min="14085" max="14085" width="11.7109375" style="3" customWidth="1"/>
    <col min="14086" max="14086" width="15.140625" style="3" bestFit="1" customWidth="1"/>
    <col min="14087" max="14087" width="12.7109375" style="3" bestFit="1" customWidth="1"/>
    <col min="14088" max="14088" width="13.42578125" style="3" customWidth="1"/>
    <col min="14089" max="14089" width="23.28515625" style="3" customWidth="1"/>
    <col min="14090" max="14090" width="27.85546875" style="3" customWidth="1"/>
    <col min="14091" max="14091" width="28.140625" style="3" bestFit="1" customWidth="1"/>
    <col min="14092" max="14092" width="17.7109375" style="3" customWidth="1"/>
    <col min="14093" max="14093" width="10" style="3" bestFit="1" customWidth="1"/>
    <col min="14094" max="14095" width="11.5703125" style="3" bestFit="1" customWidth="1"/>
    <col min="14096" max="14335" width="9.140625" style="3"/>
    <col min="14336" max="14336" width="6.85546875" style="3" bestFit="1" customWidth="1"/>
    <col min="14337" max="14337" width="17.42578125" style="3" customWidth="1"/>
    <col min="14338" max="14338" width="62.7109375" style="3" customWidth="1"/>
    <col min="14339" max="14339" width="6.85546875" style="3" bestFit="1" customWidth="1"/>
    <col min="14340" max="14340" width="10.85546875" style="3" bestFit="1" customWidth="1"/>
    <col min="14341" max="14341" width="11.7109375" style="3" customWidth="1"/>
    <col min="14342" max="14342" width="15.140625" style="3" bestFit="1" customWidth="1"/>
    <col min="14343" max="14343" width="12.7109375" style="3" bestFit="1" customWidth="1"/>
    <col min="14344" max="14344" width="13.42578125" style="3" customWidth="1"/>
    <col min="14345" max="14345" width="23.28515625" style="3" customWidth="1"/>
    <col min="14346" max="14346" width="27.85546875" style="3" customWidth="1"/>
    <col min="14347" max="14347" width="28.140625" style="3" bestFit="1" customWidth="1"/>
    <col min="14348" max="14348" width="17.7109375" style="3" customWidth="1"/>
    <col min="14349" max="14349" width="10" style="3" bestFit="1" customWidth="1"/>
    <col min="14350" max="14351" width="11.5703125" style="3" bestFit="1" customWidth="1"/>
    <col min="14352" max="14591" width="9.140625" style="3"/>
    <col min="14592" max="14592" width="6.85546875" style="3" bestFit="1" customWidth="1"/>
    <col min="14593" max="14593" width="17.42578125" style="3" customWidth="1"/>
    <col min="14594" max="14594" width="62.7109375" style="3" customWidth="1"/>
    <col min="14595" max="14595" width="6.85546875" style="3" bestFit="1" customWidth="1"/>
    <col min="14596" max="14596" width="10.85546875" style="3" bestFit="1" customWidth="1"/>
    <col min="14597" max="14597" width="11.7109375" style="3" customWidth="1"/>
    <col min="14598" max="14598" width="15.140625" style="3" bestFit="1" customWidth="1"/>
    <col min="14599" max="14599" width="12.7109375" style="3" bestFit="1" customWidth="1"/>
    <col min="14600" max="14600" width="13.42578125" style="3" customWidth="1"/>
    <col min="14601" max="14601" width="23.28515625" style="3" customWidth="1"/>
    <col min="14602" max="14602" width="27.85546875" style="3" customWidth="1"/>
    <col min="14603" max="14603" width="28.140625" style="3" bestFit="1" customWidth="1"/>
    <col min="14604" max="14604" width="17.7109375" style="3" customWidth="1"/>
    <col min="14605" max="14605" width="10" style="3" bestFit="1" customWidth="1"/>
    <col min="14606" max="14607" width="11.5703125" style="3" bestFit="1" customWidth="1"/>
    <col min="14608" max="14847" width="9.140625" style="3"/>
    <col min="14848" max="14848" width="6.85546875" style="3" bestFit="1" customWidth="1"/>
    <col min="14849" max="14849" width="17.42578125" style="3" customWidth="1"/>
    <col min="14850" max="14850" width="62.7109375" style="3" customWidth="1"/>
    <col min="14851" max="14851" width="6.85546875" style="3" bestFit="1" customWidth="1"/>
    <col min="14852" max="14852" width="10.85546875" style="3" bestFit="1" customWidth="1"/>
    <col min="14853" max="14853" width="11.7109375" style="3" customWidth="1"/>
    <col min="14854" max="14854" width="15.140625" style="3" bestFit="1" customWidth="1"/>
    <col min="14855" max="14855" width="12.7109375" style="3" bestFit="1" customWidth="1"/>
    <col min="14856" max="14856" width="13.42578125" style="3" customWidth="1"/>
    <col min="14857" max="14857" width="23.28515625" style="3" customWidth="1"/>
    <col min="14858" max="14858" width="27.85546875" style="3" customWidth="1"/>
    <col min="14859" max="14859" width="28.140625" style="3" bestFit="1" customWidth="1"/>
    <col min="14860" max="14860" width="17.7109375" style="3" customWidth="1"/>
    <col min="14861" max="14861" width="10" style="3" bestFit="1" customWidth="1"/>
    <col min="14862" max="14863" width="11.5703125" style="3" bestFit="1" customWidth="1"/>
    <col min="14864" max="15103" width="9.140625" style="3"/>
    <col min="15104" max="15104" width="6.85546875" style="3" bestFit="1" customWidth="1"/>
    <col min="15105" max="15105" width="17.42578125" style="3" customWidth="1"/>
    <col min="15106" max="15106" width="62.7109375" style="3" customWidth="1"/>
    <col min="15107" max="15107" width="6.85546875" style="3" bestFit="1" customWidth="1"/>
    <col min="15108" max="15108" width="10.85546875" style="3" bestFit="1" customWidth="1"/>
    <col min="15109" max="15109" width="11.7109375" style="3" customWidth="1"/>
    <col min="15110" max="15110" width="15.140625" style="3" bestFit="1" customWidth="1"/>
    <col min="15111" max="15111" width="12.7109375" style="3" bestFit="1" customWidth="1"/>
    <col min="15112" max="15112" width="13.42578125" style="3" customWidth="1"/>
    <col min="15113" max="15113" width="23.28515625" style="3" customWidth="1"/>
    <col min="15114" max="15114" width="27.85546875" style="3" customWidth="1"/>
    <col min="15115" max="15115" width="28.140625" style="3" bestFit="1" customWidth="1"/>
    <col min="15116" max="15116" width="17.7109375" style="3" customWidth="1"/>
    <col min="15117" max="15117" width="10" style="3" bestFit="1" customWidth="1"/>
    <col min="15118" max="15119" width="11.5703125" style="3" bestFit="1" customWidth="1"/>
    <col min="15120" max="15359" width="9.140625" style="3"/>
    <col min="15360" max="15360" width="6.85546875" style="3" bestFit="1" customWidth="1"/>
    <col min="15361" max="15361" width="17.42578125" style="3" customWidth="1"/>
    <col min="15362" max="15362" width="62.7109375" style="3" customWidth="1"/>
    <col min="15363" max="15363" width="6.85546875" style="3" bestFit="1" customWidth="1"/>
    <col min="15364" max="15364" width="10.85546875" style="3" bestFit="1" customWidth="1"/>
    <col min="15365" max="15365" width="11.7109375" style="3" customWidth="1"/>
    <col min="15366" max="15366" width="15.140625" style="3" bestFit="1" customWidth="1"/>
    <col min="15367" max="15367" width="12.7109375" style="3" bestFit="1" customWidth="1"/>
    <col min="15368" max="15368" width="13.42578125" style="3" customWidth="1"/>
    <col min="15369" max="15369" width="23.28515625" style="3" customWidth="1"/>
    <col min="15370" max="15370" width="27.85546875" style="3" customWidth="1"/>
    <col min="15371" max="15371" width="28.140625" style="3" bestFit="1" customWidth="1"/>
    <col min="15372" max="15372" width="17.7109375" style="3" customWidth="1"/>
    <col min="15373" max="15373" width="10" style="3" bestFit="1" customWidth="1"/>
    <col min="15374" max="15375" width="11.5703125" style="3" bestFit="1" customWidth="1"/>
    <col min="15376" max="15615" width="9.140625" style="3"/>
    <col min="15616" max="15616" width="6.85546875" style="3" bestFit="1" customWidth="1"/>
    <col min="15617" max="15617" width="17.42578125" style="3" customWidth="1"/>
    <col min="15618" max="15618" width="62.7109375" style="3" customWidth="1"/>
    <col min="15619" max="15619" width="6.85546875" style="3" bestFit="1" customWidth="1"/>
    <col min="15620" max="15620" width="10.85546875" style="3" bestFit="1" customWidth="1"/>
    <col min="15621" max="15621" width="11.7109375" style="3" customWidth="1"/>
    <col min="15622" max="15622" width="15.140625" style="3" bestFit="1" customWidth="1"/>
    <col min="15623" max="15623" width="12.7109375" style="3" bestFit="1" customWidth="1"/>
    <col min="15624" max="15624" width="13.42578125" style="3" customWidth="1"/>
    <col min="15625" max="15625" width="23.28515625" style="3" customWidth="1"/>
    <col min="15626" max="15626" width="27.85546875" style="3" customWidth="1"/>
    <col min="15627" max="15627" width="28.140625" style="3" bestFit="1" customWidth="1"/>
    <col min="15628" max="15628" width="17.7109375" style="3" customWidth="1"/>
    <col min="15629" max="15629" width="10" style="3" bestFit="1" customWidth="1"/>
    <col min="15630" max="15631" width="11.5703125" style="3" bestFit="1" customWidth="1"/>
    <col min="15632" max="15871" width="9.140625" style="3"/>
    <col min="15872" max="15872" width="6.85546875" style="3" bestFit="1" customWidth="1"/>
    <col min="15873" max="15873" width="17.42578125" style="3" customWidth="1"/>
    <col min="15874" max="15874" width="62.7109375" style="3" customWidth="1"/>
    <col min="15875" max="15875" width="6.85546875" style="3" bestFit="1" customWidth="1"/>
    <col min="15876" max="15876" width="10.85546875" style="3" bestFit="1" customWidth="1"/>
    <col min="15877" max="15877" width="11.7109375" style="3" customWidth="1"/>
    <col min="15878" max="15878" width="15.140625" style="3" bestFit="1" customWidth="1"/>
    <col min="15879" max="15879" width="12.7109375" style="3" bestFit="1" customWidth="1"/>
    <col min="15880" max="15880" width="13.42578125" style="3" customWidth="1"/>
    <col min="15881" max="15881" width="23.28515625" style="3" customWidth="1"/>
    <col min="15882" max="15882" width="27.85546875" style="3" customWidth="1"/>
    <col min="15883" max="15883" width="28.140625" style="3" bestFit="1" customWidth="1"/>
    <col min="15884" max="15884" width="17.7109375" style="3" customWidth="1"/>
    <col min="15885" max="15885" width="10" style="3" bestFit="1" customWidth="1"/>
    <col min="15886" max="15887" width="11.5703125" style="3" bestFit="1" customWidth="1"/>
    <col min="15888" max="16127" width="9.140625" style="3"/>
    <col min="16128" max="16128" width="6.85546875" style="3" bestFit="1" customWidth="1"/>
    <col min="16129" max="16129" width="17.42578125" style="3" customWidth="1"/>
    <col min="16130" max="16130" width="62.7109375" style="3" customWidth="1"/>
    <col min="16131" max="16131" width="6.85546875" style="3" bestFit="1" customWidth="1"/>
    <col min="16132" max="16132" width="10.85546875" style="3" bestFit="1" customWidth="1"/>
    <col min="16133" max="16133" width="11.7109375" style="3" customWidth="1"/>
    <col min="16134" max="16134" width="15.140625" style="3" bestFit="1" customWidth="1"/>
    <col min="16135" max="16135" width="12.7109375" style="3" bestFit="1" customWidth="1"/>
    <col min="16136" max="16136" width="13.42578125" style="3" customWidth="1"/>
    <col min="16137" max="16137" width="23.28515625" style="3" customWidth="1"/>
    <col min="16138" max="16138" width="27.85546875" style="3" customWidth="1"/>
    <col min="16139" max="16139" width="28.140625" style="3" bestFit="1" customWidth="1"/>
    <col min="16140" max="16140" width="17.7109375" style="3" customWidth="1"/>
    <col min="16141" max="16141" width="10" style="3" bestFit="1" customWidth="1"/>
    <col min="16142" max="16143" width="11.5703125" style="3" bestFit="1" customWidth="1"/>
    <col min="16144" max="16384" width="9.140625" style="3"/>
  </cols>
  <sheetData>
    <row r="1" spans="1:13" ht="15.75" x14ac:dyDescent="0.25">
      <c r="A1" s="488"/>
      <c r="B1" s="488"/>
      <c r="C1" s="488"/>
      <c r="D1" s="488"/>
      <c r="E1" s="488"/>
      <c r="F1" s="488"/>
      <c r="G1" s="488"/>
      <c r="H1" s="488"/>
      <c r="I1" s="6"/>
      <c r="J1" s="6"/>
      <c r="K1" s="57"/>
      <c r="L1" s="58"/>
    </row>
    <row r="2" spans="1:13" ht="20.25" x14ac:dyDescent="0.25">
      <c r="A2" s="489"/>
      <c r="B2" s="489"/>
      <c r="C2" s="489"/>
      <c r="D2" s="489"/>
      <c r="E2" s="489"/>
      <c r="F2" s="489"/>
      <c r="G2" s="489"/>
      <c r="H2" s="489"/>
      <c r="I2" s="6"/>
      <c r="J2" s="6"/>
      <c r="K2" s="57"/>
      <c r="L2" s="5"/>
    </row>
    <row r="3" spans="1:13" ht="15.75" x14ac:dyDescent="0.25">
      <c r="A3" s="488"/>
      <c r="B3" s="488"/>
      <c r="C3" s="488"/>
      <c r="D3" s="488"/>
      <c r="E3" s="488"/>
      <c r="F3" s="488"/>
      <c r="G3" s="488"/>
      <c r="H3" s="68"/>
      <c r="I3" s="6"/>
      <c r="J3" s="58"/>
      <c r="K3" s="57"/>
      <c r="L3" s="58"/>
    </row>
    <row r="4" spans="1:13" ht="15.75" x14ac:dyDescent="0.25">
      <c r="A4" s="488" t="s">
        <v>46</v>
      </c>
      <c r="B4" s="488"/>
      <c r="C4" s="488"/>
      <c r="D4" s="488"/>
      <c r="E4" s="488"/>
      <c r="F4" s="488"/>
      <c r="G4" s="488"/>
      <c r="H4" s="488"/>
      <c r="I4" s="6"/>
      <c r="J4" s="6"/>
      <c r="K4" s="58"/>
      <c r="L4" s="5"/>
      <c r="M4" s="2"/>
    </row>
    <row r="5" spans="1:13" ht="15.75" x14ac:dyDescent="0.25">
      <c r="A5" s="488"/>
      <c r="B5" s="488"/>
      <c r="C5" s="488"/>
      <c r="D5" s="488"/>
      <c r="E5" s="488"/>
      <c r="F5" s="488"/>
      <c r="G5" s="488"/>
      <c r="H5" s="491"/>
      <c r="I5" s="6"/>
      <c r="J5" s="6"/>
      <c r="K5" s="58"/>
      <c r="L5" s="59"/>
    </row>
    <row r="6" spans="1:13" ht="18.75" x14ac:dyDescent="0.25">
      <c r="A6" s="492" t="s">
        <v>56</v>
      </c>
      <c r="B6" s="492"/>
      <c r="C6" s="492"/>
      <c r="D6" s="492"/>
      <c r="E6" s="492"/>
      <c r="F6" s="492"/>
      <c r="G6" s="492"/>
      <c r="H6" s="492"/>
      <c r="I6" s="6"/>
      <c r="J6" s="58"/>
      <c r="K6" s="58"/>
      <c r="L6" s="58"/>
    </row>
    <row r="7" spans="1:13" ht="19.5" thickBot="1" x14ac:dyDescent="0.3">
      <c r="A7" s="492"/>
      <c r="B7" s="492"/>
      <c r="C7" s="492"/>
      <c r="D7" s="492"/>
      <c r="E7" s="492"/>
      <c r="F7" s="492"/>
      <c r="G7" s="492"/>
      <c r="H7" s="492"/>
      <c r="I7" s="6"/>
      <c r="J7" s="58"/>
      <c r="K7" s="60"/>
      <c r="L7" s="58"/>
    </row>
    <row r="8" spans="1:13" ht="14.25" x14ac:dyDescent="0.25">
      <c r="A8" s="10" t="s">
        <v>1</v>
      </c>
      <c r="B8" s="11" t="s">
        <v>2</v>
      </c>
      <c r="C8" s="12" t="s">
        <v>3</v>
      </c>
      <c r="D8" s="13" t="s">
        <v>4</v>
      </c>
      <c r="E8" s="13" t="s">
        <v>5</v>
      </c>
      <c r="F8" s="13" t="s">
        <v>6</v>
      </c>
      <c r="G8" s="13" t="s">
        <v>7</v>
      </c>
      <c r="H8" s="14" t="s">
        <v>8</v>
      </c>
      <c r="I8" s="64"/>
      <c r="J8" s="61"/>
      <c r="K8" s="62"/>
      <c r="L8" s="63"/>
    </row>
    <row r="9" spans="1:13" ht="14.25" x14ac:dyDescent="0.25">
      <c r="A9" s="19"/>
      <c r="B9" s="20"/>
      <c r="C9" s="21"/>
      <c r="D9" s="22"/>
      <c r="E9" s="22"/>
      <c r="F9" s="22"/>
      <c r="G9" s="22"/>
      <c r="H9" s="23"/>
      <c r="I9" s="65"/>
      <c r="J9" s="61"/>
      <c r="K9" s="62"/>
      <c r="L9" s="63"/>
    </row>
    <row r="10" spans="1:13" ht="15" x14ac:dyDescent="0.25">
      <c r="A10" s="26" t="s">
        <v>26</v>
      </c>
      <c r="B10" s="27"/>
      <c r="C10" s="28" t="str">
        <f>[5]M.deCálc!B7</f>
        <v>SERVIÇOS PRELIMINARES</v>
      </c>
      <c r="D10" s="29"/>
      <c r="E10" s="29"/>
      <c r="F10" s="30"/>
      <c r="G10" s="31"/>
      <c r="H10" s="32"/>
      <c r="I10" s="34"/>
      <c r="J10" s="17"/>
      <c r="K10" s="18"/>
    </row>
    <row r="11" spans="1:13" s="63" customFormat="1" ht="15" x14ac:dyDescent="0.25">
      <c r="A11" s="35" t="s">
        <v>27</v>
      </c>
      <c r="B11" s="36"/>
      <c r="C11" s="69" t="s">
        <v>54</v>
      </c>
      <c r="D11" s="71" t="e">
        <f>#REF!</f>
        <v>#REF!</v>
      </c>
      <c r="E11" s="71" t="e">
        <f>#REF!</f>
        <v>#REF!</v>
      </c>
      <c r="F11" s="37"/>
      <c r="G11" s="38" t="e">
        <f t="shared" ref="G11:G15" si="0">ROUND(E11*F11,2)</f>
        <v>#REF!</v>
      </c>
      <c r="H11" s="39"/>
      <c r="I11" s="41"/>
      <c r="J11" s="61"/>
      <c r="K11" s="62"/>
    </row>
    <row r="12" spans="1:13" ht="26.45" customHeight="1" x14ac:dyDescent="0.25">
      <c r="A12" s="35" t="s">
        <v>28</v>
      </c>
      <c r="B12" s="66"/>
      <c r="C12" s="69" t="s">
        <v>47</v>
      </c>
      <c r="D12" s="71" t="e">
        <f>#REF!</f>
        <v>#REF!</v>
      </c>
      <c r="E12" s="71" t="e">
        <f>#REF!</f>
        <v>#REF!</v>
      </c>
      <c r="F12" s="37"/>
      <c r="G12" s="38" t="e">
        <f t="shared" si="0"/>
        <v>#REF!</v>
      </c>
      <c r="H12" s="39"/>
      <c r="I12" s="41"/>
      <c r="J12" s="17"/>
      <c r="K12" s="18"/>
    </row>
    <row r="13" spans="1:13" ht="15" x14ac:dyDescent="0.25">
      <c r="A13" s="35" t="s">
        <v>29</v>
      </c>
      <c r="B13" s="66"/>
      <c r="C13" s="69" t="s">
        <v>48</v>
      </c>
      <c r="D13" s="71" t="e">
        <f>#REF!</f>
        <v>#REF!</v>
      </c>
      <c r="E13" s="71" t="e">
        <f>#REF!</f>
        <v>#REF!</v>
      </c>
      <c r="F13" s="37"/>
      <c r="G13" s="38" t="e">
        <f t="shared" si="0"/>
        <v>#REF!</v>
      </c>
      <c r="H13" s="39"/>
      <c r="I13" s="41"/>
      <c r="J13" s="17"/>
      <c r="K13" s="18"/>
    </row>
    <row r="14" spans="1:13" ht="15" x14ac:dyDescent="0.25">
      <c r="A14" s="35" t="s">
        <v>30</v>
      </c>
      <c r="B14" s="66"/>
      <c r="C14" s="69" t="s">
        <v>49</v>
      </c>
      <c r="D14" s="71" t="e">
        <f>#REF!</f>
        <v>#REF!</v>
      </c>
      <c r="E14" s="71" t="e">
        <f>#REF!</f>
        <v>#REF!</v>
      </c>
      <c r="F14" s="37"/>
      <c r="G14" s="38" t="e">
        <f t="shared" si="0"/>
        <v>#REF!</v>
      </c>
      <c r="H14" s="39"/>
      <c r="I14" s="41"/>
      <c r="J14" s="17"/>
      <c r="K14" s="18"/>
    </row>
    <row r="15" spans="1:13" ht="15" x14ac:dyDescent="0.25">
      <c r="A15" s="35" t="s">
        <v>31</v>
      </c>
      <c r="B15" s="66"/>
      <c r="C15" s="69" t="s">
        <v>55</v>
      </c>
      <c r="D15" s="71" t="e">
        <f>#REF!</f>
        <v>#REF!</v>
      </c>
      <c r="E15" s="71" t="e">
        <f>#REF!</f>
        <v>#REF!</v>
      </c>
      <c r="F15" s="37"/>
      <c r="G15" s="38" t="e">
        <f t="shared" si="0"/>
        <v>#REF!</v>
      </c>
      <c r="H15" s="39"/>
      <c r="I15" s="41"/>
      <c r="J15" s="17"/>
      <c r="K15" s="18"/>
    </row>
    <row r="16" spans="1:13" ht="15" x14ac:dyDescent="0.25">
      <c r="A16" s="42"/>
      <c r="B16" s="43"/>
      <c r="C16" s="44"/>
      <c r="D16" s="45"/>
      <c r="E16" s="45"/>
      <c r="F16" s="46"/>
      <c r="G16" s="47"/>
      <c r="H16" s="48" t="e">
        <f>SUM(G11:G15)</f>
        <v>#REF!</v>
      </c>
      <c r="I16" s="41"/>
      <c r="J16" s="17"/>
      <c r="K16" s="18"/>
    </row>
    <row r="17" spans="1:10" ht="15.75" thickBot="1" x14ac:dyDescent="0.3">
      <c r="A17" s="49"/>
      <c r="B17" s="50"/>
      <c r="C17" s="50"/>
      <c r="D17" s="50"/>
      <c r="E17" s="50"/>
      <c r="F17" s="50"/>
      <c r="G17" s="50"/>
      <c r="H17" s="51"/>
      <c r="I17" s="41"/>
      <c r="J17" s="17"/>
    </row>
    <row r="18" spans="1:10" ht="15" thickBot="1" x14ac:dyDescent="0.3">
      <c r="A18" s="493" t="s">
        <v>9</v>
      </c>
      <c r="B18" s="494"/>
      <c r="C18" s="494"/>
      <c r="D18" s="494"/>
      <c r="E18" s="494"/>
      <c r="F18" s="494"/>
      <c r="G18" s="494"/>
      <c r="H18" s="52" t="e">
        <f>H16</f>
        <v>#REF!</v>
      </c>
      <c r="I18" s="41"/>
      <c r="J18" s="17"/>
    </row>
    <row r="19" spans="1:10" x14ac:dyDescent="0.25">
      <c r="I19" s="41"/>
    </row>
    <row r="20" spans="1:10" ht="16.5" x14ac:dyDescent="0.25">
      <c r="A20" s="490"/>
      <c r="B20" s="490"/>
      <c r="C20" s="490"/>
      <c r="D20" s="490"/>
      <c r="E20" s="490"/>
      <c r="F20" s="490"/>
      <c r="G20" s="490"/>
      <c r="H20" s="490"/>
    </row>
    <row r="21" spans="1:10" ht="16.5" x14ac:dyDescent="0.25">
      <c r="A21" s="490"/>
      <c r="B21" s="490"/>
      <c r="C21" s="490"/>
      <c r="D21" s="490"/>
      <c r="E21" s="490"/>
      <c r="F21" s="490"/>
      <c r="G21" s="490"/>
      <c r="H21" s="490"/>
    </row>
  </sheetData>
  <mergeCells count="10">
    <mergeCell ref="A7:H7"/>
    <mergeCell ref="A18:G18"/>
    <mergeCell ref="A20:H20"/>
    <mergeCell ref="A21:H21"/>
    <mergeCell ref="A1:H1"/>
    <mergeCell ref="A2:H2"/>
    <mergeCell ref="A3:G3"/>
    <mergeCell ref="A4:H4"/>
    <mergeCell ref="A5:H5"/>
    <mergeCell ref="A6:H6"/>
  </mergeCells>
  <pageMargins left="0.511811024" right="0.511811024" top="0.78740157499999996" bottom="0.78740157499999996" header="0.31496062000000002" footer="0.31496062000000002"/>
  <pageSetup paperSize="9" scale="9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O101"/>
  <sheetViews>
    <sheetView showGridLines="0" view="pageBreakPreview" zoomScaleSheetLayoutView="100" workbookViewId="0">
      <pane ySplit="13" topLeftCell="A83" activePane="bottomLeft" state="frozen"/>
      <selection activeCell="E17" sqref="E17"/>
      <selection pane="bottomLeft" activeCell="D88" sqref="D88"/>
    </sheetView>
  </sheetViews>
  <sheetFormatPr defaultColWidth="8.85546875" defaultRowHeight="12.75" x14ac:dyDescent="0.25"/>
  <cols>
    <col min="1" max="1" width="5.7109375" style="151" customWidth="1"/>
    <col min="2" max="2" width="60" style="151" customWidth="1"/>
    <col min="3" max="3" width="8" style="151" customWidth="1"/>
    <col min="4" max="4" width="13" style="151" customWidth="1"/>
    <col min="5" max="5" width="11.85546875" style="151" customWidth="1"/>
    <col min="6" max="6" width="14.5703125" style="151" customWidth="1"/>
    <col min="7" max="7" width="32.85546875" style="151" customWidth="1"/>
    <col min="8" max="8" width="5.5703125" style="152" customWidth="1"/>
    <col min="9" max="9" width="9" style="151" customWidth="1"/>
    <col min="10" max="249" width="8.85546875" style="151"/>
    <col min="250" max="251" width="8.85546875" style="167"/>
    <col min="252" max="252" width="5.7109375" style="167" customWidth="1"/>
    <col min="253" max="253" width="60" style="167" customWidth="1"/>
    <col min="254" max="254" width="8" style="167" customWidth="1"/>
    <col min="255" max="255" width="13" style="167" customWidth="1"/>
    <col min="256" max="256" width="11.85546875" style="167" customWidth="1"/>
    <col min="257" max="257" width="14.5703125" style="167" customWidth="1"/>
    <col min="258" max="258" width="32.85546875" style="167" customWidth="1"/>
    <col min="259" max="259" width="5.5703125" style="167" customWidth="1"/>
    <col min="260" max="260" width="9" style="167" customWidth="1"/>
    <col min="261" max="263" width="0" style="167" hidden="1" customWidth="1"/>
    <col min="264" max="264" width="10" style="167" bestFit="1" customWidth="1"/>
    <col min="265" max="265" width="9" style="167" customWidth="1"/>
    <col min="266" max="507" width="8.85546875" style="167"/>
    <col min="508" max="508" width="5.7109375" style="167" customWidth="1"/>
    <col min="509" max="509" width="60" style="167" customWidth="1"/>
    <col min="510" max="510" width="8" style="167" customWidth="1"/>
    <col min="511" max="511" width="13" style="167" customWidth="1"/>
    <col min="512" max="512" width="11.85546875" style="167" customWidth="1"/>
    <col min="513" max="513" width="14.5703125" style="167" customWidth="1"/>
    <col min="514" max="514" width="32.85546875" style="167" customWidth="1"/>
    <col min="515" max="515" width="5.5703125" style="167" customWidth="1"/>
    <col min="516" max="516" width="9" style="167" customWidth="1"/>
    <col min="517" max="519" width="0" style="167" hidden="1" customWidth="1"/>
    <col min="520" max="520" width="10" style="167" bestFit="1" customWidth="1"/>
    <col min="521" max="521" width="9" style="167" customWidth="1"/>
    <col min="522" max="763" width="8.85546875" style="167"/>
    <col min="764" max="764" width="5.7109375" style="167" customWidth="1"/>
    <col min="765" max="765" width="60" style="167" customWidth="1"/>
    <col min="766" max="766" width="8" style="167" customWidth="1"/>
    <col min="767" max="767" width="13" style="167" customWidth="1"/>
    <col min="768" max="768" width="11.85546875" style="167" customWidth="1"/>
    <col min="769" max="769" width="14.5703125" style="167" customWidth="1"/>
    <col min="770" max="770" width="32.85546875" style="167" customWidth="1"/>
    <col min="771" max="771" width="5.5703125" style="167" customWidth="1"/>
    <col min="772" max="772" width="9" style="167" customWidth="1"/>
    <col min="773" max="775" width="0" style="167" hidden="1" customWidth="1"/>
    <col min="776" max="776" width="10" style="167" bestFit="1" customWidth="1"/>
    <col min="777" max="777" width="9" style="167" customWidth="1"/>
    <col min="778" max="1019" width="8.85546875" style="167"/>
    <col min="1020" max="1020" width="5.7109375" style="167" customWidth="1"/>
    <col min="1021" max="1021" width="60" style="167" customWidth="1"/>
    <col min="1022" max="1022" width="8" style="167" customWidth="1"/>
    <col min="1023" max="1023" width="13" style="167" customWidth="1"/>
    <col min="1024" max="1024" width="11.85546875" style="167" customWidth="1"/>
    <col min="1025" max="1025" width="14.5703125" style="167" customWidth="1"/>
    <col min="1026" max="1026" width="32.85546875" style="167" customWidth="1"/>
    <col min="1027" max="1027" width="5.5703125" style="167" customWidth="1"/>
    <col min="1028" max="1028" width="9" style="167" customWidth="1"/>
    <col min="1029" max="1031" width="0" style="167" hidden="1" customWidth="1"/>
    <col min="1032" max="1032" width="10" style="167" bestFit="1" customWidth="1"/>
    <col min="1033" max="1033" width="9" style="167" customWidth="1"/>
    <col min="1034" max="1275" width="8.85546875" style="167"/>
    <col min="1276" max="1276" width="5.7109375" style="167" customWidth="1"/>
    <col min="1277" max="1277" width="60" style="167" customWidth="1"/>
    <col min="1278" max="1278" width="8" style="167" customWidth="1"/>
    <col min="1279" max="1279" width="13" style="167" customWidth="1"/>
    <col min="1280" max="1280" width="11.85546875" style="167" customWidth="1"/>
    <col min="1281" max="1281" width="14.5703125" style="167" customWidth="1"/>
    <col min="1282" max="1282" width="32.85546875" style="167" customWidth="1"/>
    <col min="1283" max="1283" width="5.5703125" style="167" customWidth="1"/>
    <col min="1284" max="1284" width="9" style="167" customWidth="1"/>
    <col min="1285" max="1287" width="0" style="167" hidden="1" customWidth="1"/>
    <col min="1288" max="1288" width="10" style="167" bestFit="1" customWidth="1"/>
    <col min="1289" max="1289" width="9" style="167" customWidth="1"/>
    <col min="1290" max="1531" width="8.85546875" style="167"/>
    <col min="1532" max="1532" width="5.7109375" style="167" customWidth="1"/>
    <col min="1533" max="1533" width="60" style="167" customWidth="1"/>
    <col min="1534" max="1534" width="8" style="167" customWidth="1"/>
    <col min="1535" max="1535" width="13" style="167" customWidth="1"/>
    <col min="1536" max="1536" width="11.85546875" style="167" customWidth="1"/>
    <col min="1537" max="1537" width="14.5703125" style="167" customWidth="1"/>
    <col min="1538" max="1538" width="32.85546875" style="167" customWidth="1"/>
    <col min="1539" max="1539" width="5.5703125" style="167" customWidth="1"/>
    <col min="1540" max="1540" width="9" style="167" customWidth="1"/>
    <col min="1541" max="1543" width="0" style="167" hidden="1" customWidth="1"/>
    <col min="1544" max="1544" width="10" style="167" bestFit="1" customWidth="1"/>
    <col min="1545" max="1545" width="9" style="167" customWidth="1"/>
    <col min="1546" max="1787" width="8.85546875" style="167"/>
    <col min="1788" max="1788" width="5.7109375" style="167" customWidth="1"/>
    <col min="1789" max="1789" width="60" style="167" customWidth="1"/>
    <col min="1790" max="1790" width="8" style="167" customWidth="1"/>
    <col min="1791" max="1791" width="13" style="167" customWidth="1"/>
    <col min="1792" max="1792" width="11.85546875" style="167" customWidth="1"/>
    <col min="1793" max="1793" width="14.5703125" style="167" customWidth="1"/>
    <col min="1794" max="1794" width="32.85546875" style="167" customWidth="1"/>
    <col min="1795" max="1795" width="5.5703125" style="167" customWidth="1"/>
    <col min="1796" max="1796" width="9" style="167" customWidth="1"/>
    <col min="1797" max="1799" width="0" style="167" hidden="1" customWidth="1"/>
    <col min="1800" max="1800" width="10" style="167" bestFit="1" customWidth="1"/>
    <col min="1801" max="1801" width="9" style="167" customWidth="1"/>
    <col min="1802" max="2043" width="8.85546875" style="167"/>
    <col min="2044" max="2044" width="5.7109375" style="167" customWidth="1"/>
    <col min="2045" max="2045" width="60" style="167" customWidth="1"/>
    <col min="2046" max="2046" width="8" style="167" customWidth="1"/>
    <col min="2047" max="2047" width="13" style="167" customWidth="1"/>
    <col min="2048" max="2048" width="11.85546875" style="167" customWidth="1"/>
    <col min="2049" max="2049" width="14.5703125" style="167" customWidth="1"/>
    <col min="2050" max="2050" width="32.85546875" style="167" customWidth="1"/>
    <col min="2051" max="2051" width="5.5703125" style="167" customWidth="1"/>
    <col min="2052" max="2052" width="9" style="167" customWidth="1"/>
    <col min="2053" max="2055" width="0" style="167" hidden="1" customWidth="1"/>
    <col min="2056" max="2056" width="10" style="167" bestFit="1" customWidth="1"/>
    <col min="2057" max="2057" width="9" style="167" customWidth="1"/>
    <col min="2058" max="2299" width="8.85546875" style="167"/>
    <col min="2300" max="2300" width="5.7109375" style="167" customWidth="1"/>
    <col min="2301" max="2301" width="60" style="167" customWidth="1"/>
    <col min="2302" max="2302" width="8" style="167" customWidth="1"/>
    <col min="2303" max="2303" width="13" style="167" customWidth="1"/>
    <col min="2304" max="2304" width="11.85546875" style="167" customWidth="1"/>
    <col min="2305" max="2305" width="14.5703125" style="167" customWidth="1"/>
    <col min="2306" max="2306" width="32.85546875" style="167" customWidth="1"/>
    <col min="2307" max="2307" width="5.5703125" style="167" customWidth="1"/>
    <col min="2308" max="2308" width="9" style="167" customWidth="1"/>
    <col min="2309" max="2311" width="0" style="167" hidden="1" customWidth="1"/>
    <col min="2312" max="2312" width="10" style="167" bestFit="1" customWidth="1"/>
    <col min="2313" max="2313" width="9" style="167" customWidth="1"/>
    <col min="2314" max="2555" width="8.85546875" style="167"/>
    <col min="2556" max="2556" width="5.7109375" style="167" customWidth="1"/>
    <col min="2557" max="2557" width="60" style="167" customWidth="1"/>
    <col min="2558" max="2558" width="8" style="167" customWidth="1"/>
    <col min="2559" max="2559" width="13" style="167" customWidth="1"/>
    <col min="2560" max="2560" width="11.85546875" style="167" customWidth="1"/>
    <col min="2561" max="2561" width="14.5703125" style="167" customWidth="1"/>
    <col min="2562" max="2562" width="32.85546875" style="167" customWidth="1"/>
    <col min="2563" max="2563" width="5.5703125" style="167" customWidth="1"/>
    <col min="2564" max="2564" width="9" style="167" customWidth="1"/>
    <col min="2565" max="2567" width="0" style="167" hidden="1" customWidth="1"/>
    <col min="2568" max="2568" width="10" style="167" bestFit="1" customWidth="1"/>
    <col min="2569" max="2569" width="9" style="167" customWidth="1"/>
    <col min="2570" max="2811" width="8.85546875" style="167"/>
    <col min="2812" max="2812" width="5.7109375" style="167" customWidth="1"/>
    <col min="2813" max="2813" width="60" style="167" customWidth="1"/>
    <col min="2814" max="2814" width="8" style="167" customWidth="1"/>
    <col min="2815" max="2815" width="13" style="167" customWidth="1"/>
    <col min="2816" max="2816" width="11.85546875" style="167" customWidth="1"/>
    <col min="2817" max="2817" width="14.5703125" style="167" customWidth="1"/>
    <col min="2818" max="2818" width="32.85546875" style="167" customWidth="1"/>
    <col min="2819" max="2819" width="5.5703125" style="167" customWidth="1"/>
    <col min="2820" max="2820" width="9" style="167" customWidth="1"/>
    <col min="2821" max="2823" width="0" style="167" hidden="1" customWidth="1"/>
    <col min="2824" max="2824" width="10" style="167" bestFit="1" customWidth="1"/>
    <col min="2825" max="2825" width="9" style="167" customWidth="1"/>
    <col min="2826" max="3067" width="8.85546875" style="167"/>
    <col min="3068" max="3068" width="5.7109375" style="167" customWidth="1"/>
    <col min="3069" max="3069" width="60" style="167" customWidth="1"/>
    <col min="3070" max="3070" width="8" style="167" customWidth="1"/>
    <col min="3071" max="3071" width="13" style="167" customWidth="1"/>
    <col min="3072" max="3072" width="11.85546875" style="167" customWidth="1"/>
    <col min="3073" max="3073" width="14.5703125" style="167" customWidth="1"/>
    <col min="3074" max="3074" width="32.85546875" style="167" customWidth="1"/>
    <col min="3075" max="3075" width="5.5703125" style="167" customWidth="1"/>
    <col min="3076" max="3076" width="9" style="167" customWidth="1"/>
    <col min="3077" max="3079" width="0" style="167" hidden="1" customWidth="1"/>
    <col min="3080" max="3080" width="10" style="167" bestFit="1" customWidth="1"/>
    <col min="3081" max="3081" width="9" style="167" customWidth="1"/>
    <col min="3082" max="3323" width="8.85546875" style="167"/>
    <col min="3324" max="3324" width="5.7109375" style="167" customWidth="1"/>
    <col min="3325" max="3325" width="60" style="167" customWidth="1"/>
    <col min="3326" max="3326" width="8" style="167" customWidth="1"/>
    <col min="3327" max="3327" width="13" style="167" customWidth="1"/>
    <col min="3328" max="3328" width="11.85546875" style="167" customWidth="1"/>
    <col min="3329" max="3329" width="14.5703125" style="167" customWidth="1"/>
    <col min="3330" max="3330" width="32.85546875" style="167" customWidth="1"/>
    <col min="3331" max="3331" width="5.5703125" style="167" customWidth="1"/>
    <col min="3332" max="3332" width="9" style="167" customWidth="1"/>
    <col min="3333" max="3335" width="0" style="167" hidden="1" customWidth="1"/>
    <col min="3336" max="3336" width="10" style="167" bestFit="1" customWidth="1"/>
    <col min="3337" max="3337" width="9" style="167" customWidth="1"/>
    <col min="3338" max="3579" width="8.85546875" style="167"/>
    <col min="3580" max="3580" width="5.7109375" style="167" customWidth="1"/>
    <col min="3581" max="3581" width="60" style="167" customWidth="1"/>
    <col min="3582" max="3582" width="8" style="167" customWidth="1"/>
    <col min="3583" max="3583" width="13" style="167" customWidth="1"/>
    <col min="3584" max="3584" width="11.85546875" style="167" customWidth="1"/>
    <col min="3585" max="3585" width="14.5703125" style="167" customWidth="1"/>
    <col min="3586" max="3586" width="32.85546875" style="167" customWidth="1"/>
    <col min="3587" max="3587" width="5.5703125" style="167" customWidth="1"/>
    <col min="3588" max="3588" width="9" style="167" customWidth="1"/>
    <col min="3589" max="3591" width="0" style="167" hidden="1" customWidth="1"/>
    <col min="3592" max="3592" width="10" style="167" bestFit="1" customWidth="1"/>
    <col min="3593" max="3593" width="9" style="167" customWidth="1"/>
    <col min="3594" max="3835" width="8.85546875" style="167"/>
    <col min="3836" max="3836" width="5.7109375" style="167" customWidth="1"/>
    <col min="3837" max="3837" width="60" style="167" customWidth="1"/>
    <col min="3838" max="3838" width="8" style="167" customWidth="1"/>
    <col min="3839" max="3839" width="13" style="167" customWidth="1"/>
    <col min="3840" max="3840" width="11.85546875" style="167" customWidth="1"/>
    <col min="3841" max="3841" width="14.5703125" style="167" customWidth="1"/>
    <col min="3842" max="3842" width="32.85546875" style="167" customWidth="1"/>
    <col min="3843" max="3843" width="5.5703125" style="167" customWidth="1"/>
    <col min="3844" max="3844" width="9" style="167" customWidth="1"/>
    <col min="3845" max="3847" width="0" style="167" hidden="1" customWidth="1"/>
    <col min="3848" max="3848" width="10" style="167" bestFit="1" customWidth="1"/>
    <col min="3849" max="3849" width="9" style="167" customWidth="1"/>
    <col min="3850" max="4091" width="8.85546875" style="167"/>
    <col min="4092" max="4092" width="5.7109375" style="167" customWidth="1"/>
    <col min="4093" max="4093" width="60" style="167" customWidth="1"/>
    <col min="4094" max="4094" width="8" style="167" customWidth="1"/>
    <col min="4095" max="4095" width="13" style="167" customWidth="1"/>
    <col min="4096" max="4096" width="11.85546875" style="167" customWidth="1"/>
    <col min="4097" max="4097" width="14.5703125" style="167" customWidth="1"/>
    <col min="4098" max="4098" width="32.85546875" style="167" customWidth="1"/>
    <col min="4099" max="4099" width="5.5703125" style="167" customWidth="1"/>
    <col min="4100" max="4100" width="9" style="167" customWidth="1"/>
    <col min="4101" max="4103" width="0" style="167" hidden="1" customWidth="1"/>
    <col min="4104" max="4104" width="10" style="167" bestFit="1" customWidth="1"/>
    <col min="4105" max="4105" width="9" style="167" customWidth="1"/>
    <col min="4106" max="4347" width="8.85546875" style="167"/>
    <col min="4348" max="4348" width="5.7109375" style="167" customWidth="1"/>
    <col min="4349" max="4349" width="60" style="167" customWidth="1"/>
    <col min="4350" max="4350" width="8" style="167" customWidth="1"/>
    <col min="4351" max="4351" width="13" style="167" customWidth="1"/>
    <col min="4352" max="4352" width="11.85546875" style="167" customWidth="1"/>
    <col min="4353" max="4353" width="14.5703125" style="167" customWidth="1"/>
    <col min="4354" max="4354" width="32.85546875" style="167" customWidth="1"/>
    <col min="4355" max="4355" width="5.5703125" style="167" customWidth="1"/>
    <col min="4356" max="4356" width="9" style="167" customWidth="1"/>
    <col min="4357" max="4359" width="0" style="167" hidden="1" customWidth="1"/>
    <col min="4360" max="4360" width="10" style="167" bestFit="1" customWidth="1"/>
    <col min="4361" max="4361" width="9" style="167" customWidth="1"/>
    <col min="4362" max="4603" width="8.85546875" style="167"/>
    <col min="4604" max="4604" width="5.7109375" style="167" customWidth="1"/>
    <col min="4605" max="4605" width="60" style="167" customWidth="1"/>
    <col min="4606" max="4606" width="8" style="167" customWidth="1"/>
    <col min="4607" max="4607" width="13" style="167" customWidth="1"/>
    <col min="4608" max="4608" width="11.85546875" style="167" customWidth="1"/>
    <col min="4609" max="4609" width="14.5703125" style="167" customWidth="1"/>
    <col min="4610" max="4610" width="32.85546875" style="167" customWidth="1"/>
    <col min="4611" max="4611" width="5.5703125" style="167" customWidth="1"/>
    <col min="4612" max="4612" width="9" style="167" customWidth="1"/>
    <col min="4613" max="4615" width="0" style="167" hidden="1" customWidth="1"/>
    <col min="4616" max="4616" width="10" style="167" bestFit="1" customWidth="1"/>
    <col min="4617" max="4617" width="9" style="167" customWidth="1"/>
    <col min="4618" max="4859" width="8.85546875" style="167"/>
    <col min="4860" max="4860" width="5.7109375" style="167" customWidth="1"/>
    <col min="4861" max="4861" width="60" style="167" customWidth="1"/>
    <col min="4862" max="4862" width="8" style="167" customWidth="1"/>
    <col min="4863" max="4863" width="13" style="167" customWidth="1"/>
    <col min="4864" max="4864" width="11.85546875" style="167" customWidth="1"/>
    <col min="4865" max="4865" width="14.5703125" style="167" customWidth="1"/>
    <col min="4866" max="4866" width="32.85546875" style="167" customWidth="1"/>
    <col min="4867" max="4867" width="5.5703125" style="167" customWidth="1"/>
    <col min="4868" max="4868" width="9" style="167" customWidth="1"/>
    <col min="4869" max="4871" width="0" style="167" hidden="1" customWidth="1"/>
    <col min="4872" max="4872" width="10" style="167" bestFit="1" customWidth="1"/>
    <col min="4873" max="4873" width="9" style="167" customWidth="1"/>
    <col min="4874" max="5115" width="8.85546875" style="167"/>
    <col min="5116" max="5116" width="5.7109375" style="167" customWidth="1"/>
    <col min="5117" max="5117" width="60" style="167" customWidth="1"/>
    <col min="5118" max="5118" width="8" style="167" customWidth="1"/>
    <col min="5119" max="5119" width="13" style="167" customWidth="1"/>
    <col min="5120" max="5120" width="11.85546875" style="167" customWidth="1"/>
    <col min="5121" max="5121" width="14.5703125" style="167" customWidth="1"/>
    <col min="5122" max="5122" width="32.85546875" style="167" customWidth="1"/>
    <col min="5123" max="5123" width="5.5703125" style="167" customWidth="1"/>
    <col min="5124" max="5124" width="9" style="167" customWidth="1"/>
    <col min="5125" max="5127" width="0" style="167" hidden="1" customWidth="1"/>
    <col min="5128" max="5128" width="10" style="167" bestFit="1" customWidth="1"/>
    <col min="5129" max="5129" width="9" style="167" customWidth="1"/>
    <col min="5130" max="5371" width="8.85546875" style="167"/>
    <col min="5372" max="5372" width="5.7109375" style="167" customWidth="1"/>
    <col min="5373" max="5373" width="60" style="167" customWidth="1"/>
    <col min="5374" max="5374" width="8" style="167" customWidth="1"/>
    <col min="5375" max="5375" width="13" style="167" customWidth="1"/>
    <col min="5376" max="5376" width="11.85546875" style="167" customWidth="1"/>
    <col min="5377" max="5377" width="14.5703125" style="167" customWidth="1"/>
    <col min="5378" max="5378" width="32.85546875" style="167" customWidth="1"/>
    <col min="5379" max="5379" width="5.5703125" style="167" customWidth="1"/>
    <col min="5380" max="5380" width="9" style="167" customWidth="1"/>
    <col min="5381" max="5383" width="0" style="167" hidden="1" customWidth="1"/>
    <col min="5384" max="5384" width="10" style="167" bestFit="1" customWidth="1"/>
    <col min="5385" max="5385" width="9" style="167" customWidth="1"/>
    <col min="5386" max="5627" width="8.85546875" style="167"/>
    <col min="5628" max="5628" width="5.7109375" style="167" customWidth="1"/>
    <col min="5629" max="5629" width="60" style="167" customWidth="1"/>
    <col min="5630" max="5630" width="8" style="167" customWidth="1"/>
    <col min="5631" max="5631" width="13" style="167" customWidth="1"/>
    <col min="5632" max="5632" width="11.85546875" style="167" customWidth="1"/>
    <col min="5633" max="5633" width="14.5703125" style="167" customWidth="1"/>
    <col min="5634" max="5634" width="32.85546875" style="167" customWidth="1"/>
    <col min="5635" max="5635" width="5.5703125" style="167" customWidth="1"/>
    <col min="5636" max="5636" width="9" style="167" customWidth="1"/>
    <col min="5637" max="5639" width="0" style="167" hidden="1" customWidth="1"/>
    <col min="5640" max="5640" width="10" style="167" bestFit="1" customWidth="1"/>
    <col min="5641" max="5641" width="9" style="167" customWidth="1"/>
    <col min="5642" max="5883" width="8.85546875" style="167"/>
    <col min="5884" max="5884" width="5.7109375" style="167" customWidth="1"/>
    <col min="5885" max="5885" width="60" style="167" customWidth="1"/>
    <col min="5886" max="5886" width="8" style="167" customWidth="1"/>
    <col min="5887" max="5887" width="13" style="167" customWidth="1"/>
    <col min="5888" max="5888" width="11.85546875" style="167" customWidth="1"/>
    <col min="5889" max="5889" width="14.5703125" style="167" customWidth="1"/>
    <col min="5890" max="5890" width="32.85546875" style="167" customWidth="1"/>
    <col min="5891" max="5891" width="5.5703125" style="167" customWidth="1"/>
    <col min="5892" max="5892" width="9" style="167" customWidth="1"/>
    <col min="5893" max="5895" width="0" style="167" hidden="1" customWidth="1"/>
    <col min="5896" max="5896" width="10" style="167" bestFit="1" customWidth="1"/>
    <col min="5897" max="5897" width="9" style="167" customWidth="1"/>
    <col min="5898" max="6139" width="8.85546875" style="167"/>
    <col min="6140" max="6140" width="5.7109375" style="167" customWidth="1"/>
    <col min="6141" max="6141" width="60" style="167" customWidth="1"/>
    <col min="6142" max="6142" width="8" style="167" customWidth="1"/>
    <col min="6143" max="6143" width="13" style="167" customWidth="1"/>
    <col min="6144" max="6144" width="11.85546875" style="167" customWidth="1"/>
    <col min="6145" max="6145" width="14.5703125" style="167" customWidth="1"/>
    <col min="6146" max="6146" width="32.85546875" style="167" customWidth="1"/>
    <col min="6147" max="6147" width="5.5703125" style="167" customWidth="1"/>
    <col min="6148" max="6148" width="9" style="167" customWidth="1"/>
    <col min="6149" max="6151" width="0" style="167" hidden="1" customWidth="1"/>
    <col min="6152" max="6152" width="10" style="167" bestFit="1" customWidth="1"/>
    <col min="6153" max="6153" width="9" style="167" customWidth="1"/>
    <col min="6154" max="6395" width="8.85546875" style="167"/>
    <col min="6396" max="6396" width="5.7109375" style="167" customWidth="1"/>
    <col min="6397" max="6397" width="60" style="167" customWidth="1"/>
    <col min="6398" max="6398" width="8" style="167" customWidth="1"/>
    <col min="6399" max="6399" width="13" style="167" customWidth="1"/>
    <col min="6400" max="6400" width="11.85546875" style="167" customWidth="1"/>
    <col min="6401" max="6401" width="14.5703125" style="167" customWidth="1"/>
    <col min="6402" max="6402" width="32.85546875" style="167" customWidth="1"/>
    <col min="6403" max="6403" width="5.5703125" style="167" customWidth="1"/>
    <col min="6404" max="6404" width="9" style="167" customWidth="1"/>
    <col min="6405" max="6407" width="0" style="167" hidden="1" customWidth="1"/>
    <col min="6408" max="6408" width="10" style="167" bestFit="1" customWidth="1"/>
    <col min="6409" max="6409" width="9" style="167" customWidth="1"/>
    <col min="6410" max="6651" width="8.85546875" style="167"/>
    <col min="6652" max="6652" width="5.7109375" style="167" customWidth="1"/>
    <col min="6653" max="6653" width="60" style="167" customWidth="1"/>
    <col min="6654" max="6654" width="8" style="167" customWidth="1"/>
    <col min="6655" max="6655" width="13" style="167" customWidth="1"/>
    <col min="6656" max="6656" width="11.85546875" style="167" customWidth="1"/>
    <col min="6657" max="6657" width="14.5703125" style="167" customWidth="1"/>
    <col min="6658" max="6658" width="32.85546875" style="167" customWidth="1"/>
    <col min="6659" max="6659" width="5.5703125" style="167" customWidth="1"/>
    <col min="6660" max="6660" width="9" style="167" customWidth="1"/>
    <col min="6661" max="6663" width="0" style="167" hidden="1" customWidth="1"/>
    <col min="6664" max="6664" width="10" style="167" bestFit="1" customWidth="1"/>
    <col min="6665" max="6665" width="9" style="167" customWidth="1"/>
    <col min="6666" max="6907" width="8.85546875" style="167"/>
    <col min="6908" max="6908" width="5.7109375" style="167" customWidth="1"/>
    <col min="6909" max="6909" width="60" style="167" customWidth="1"/>
    <col min="6910" max="6910" width="8" style="167" customWidth="1"/>
    <col min="6911" max="6911" width="13" style="167" customWidth="1"/>
    <col min="6912" max="6912" width="11.85546875" style="167" customWidth="1"/>
    <col min="6913" max="6913" width="14.5703125" style="167" customWidth="1"/>
    <col min="6914" max="6914" width="32.85546875" style="167" customWidth="1"/>
    <col min="6915" max="6915" width="5.5703125" style="167" customWidth="1"/>
    <col min="6916" max="6916" width="9" style="167" customWidth="1"/>
    <col min="6917" max="6919" width="0" style="167" hidden="1" customWidth="1"/>
    <col min="6920" max="6920" width="10" style="167" bestFit="1" customWidth="1"/>
    <col min="6921" max="6921" width="9" style="167" customWidth="1"/>
    <col min="6922" max="7163" width="8.85546875" style="167"/>
    <col min="7164" max="7164" width="5.7109375" style="167" customWidth="1"/>
    <col min="7165" max="7165" width="60" style="167" customWidth="1"/>
    <col min="7166" max="7166" width="8" style="167" customWidth="1"/>
    <col min="7167" max="7167" width="13" style="167" customWidth="1"/>
    <col min="7168" max="7168" width="11.85546875" style="167" customWidth="1"/>
    <col min="7169" max="7169" width="14.5703125" style="167" customWidth="1"/>
    <col min="7170" max="7170" width="32.85546875" style="167" customWidth="1"/>
    <col min="7171" max="7171" width="5.5703125" style="167" customWidth="1"/>
    <col min="7172" max="7172" width="9" style="167" customWidth="1"/>
    <col min="7173" max="7175" width="0" style="167" hidden="1" customWidth="1"/>
    <col min="7176" max="7176" width="10" style="167" bestFit="1" customWidth="1"/>
    <col min="7177" max="7177" width="9" style="167" customWidth="1"/>
    <col min="7178" max="7419" width="8.85546875" style="167"/>
    <col min="7420" max="7420" width="5.7109375" style="167" customWidth="1"/>
    <col min="7421" max="7421" width="60" style="167" customWidth="1"/>
    <col min="7422" max="7422" width="8" style="167" customWidth="1"/>
    <col min="7423" max="7423" width="13" style="167" customWidth="1"/>
    <col min="7424" max="7424" width="11.85546875" style="167" customWidth="1"/>
    <col min="7425" max="7425" width="14.5703125" style="167" customWidth="1"/>
    <col min="7426" max="7426" width="32.85546875" style="167" customWidth="1"/>
    <col min="7427" max="7427" width="5.5703125" style="167" customWidth="1"/>
    <col min="7428" max="7428" width="9" style="167" customWidth="1"/>
    <col min="7429" max="7431" width="0" style="167" hidden="1" customWidth="1"/>
    <col min="7432" max="7432" width="10" style="167" bestFit="1" customWidth="1"/>
    <col min="7433" max="7433" width="9" style="167" customWidth="1"/>
    <col min="7434" max="7675" width="8.85546875" style="167"/>
    <col min="7676" max="7676" width="5.7109375" style="167" customWidth="1"/>
    <col min="7677" max="7677" width="60" style="167" customWidth="1"/>
    <col min="7678" max="7678" width="8" style="167" customWidth="1"/>
    <col min="7679" max="7679" width="13" style="167" customWidth="1"/>
    <col min="7680" max="7680" width="11.85546875" style="167" customWidth="1"/>
    <col min="7681" max="7681" width="14.5703125" style="167" customWidth="1"/>
    <col min="7682" max="7682" width="32.85546875" style="167" customWidth="1"/>
    <col min="7683" max="7683" width="5.5703125" style="167" customWidth="1"/>
    <col min="7684" max="7684" width="9" style="167" customWidth="1"/>
    <col min="7685" max="7687" width="0" style="167" hidden="1" customWidth="1"/>
    <col min="7688" max="7688" width="10" style="167" bestFit="1" customWidth="1"/>
    <col min="7689" max="7689" width="9" style="167" customWidth="1"/>
    <col min="7690" max="7931" width="8.85546875" style="167"/>
    <col min="7932" max="7932" width="5.7109375" style="167" customWidth="1"/>
    <col min="7933" max="7933" width="60" style="167" customWidth="1"/>
    <col min="7934" max="7934" width="8" style="167" customWidth="1"/>
    <col min="7935" max="7935" width="13" style="167" customWidth="1"/>
    <col min="7936" max="7936" width="11.85546875" style="167" customWidth="1"/>
    <col min="7937" max="7937" width="14.5703125" style="167" customWidth="1"/>
    <col min="7938" max="7938" width="32.85546875" style="167" customWidth="1"/>
    <col min="7939" max="7939" width="5.5703125" style="167" customWidth="1"/>
    <col min="7940" max="7940" width="9" style="167" customWidth="1"/>
    <col min="7941" max="7943" width="0" style="167" hidden="1" customWidth="1"/>
    <col min="7944" max="7944" width="10" style="167" bestFit="1" customWidth="1"/>
    <col min="7945" max="7945" width="9" style="167" customWidth="1"/>
    <col min="7946" max="8187" width="8.85546875" style="167"/>
    <col min="8188" max="8188" width="5.7109375" style="167" customWidth="1"/>
    <col min="8189" max="8189" width="60" style="167" customWidth="1"/>
    <col min="8190" max="8190" width="8" style="167" customWidth="1"/>
    <col min="8191" max="8191" width="13" style="167" customWidth="1"/>
    <col min="8192" max="8192" width="11.85546875" style="167" customWidth="1"/>
    <col min="8193" max="8193" width="14.5703125" style="167" customWidth="1"/>
    <col min="8194" max="8194" width="32.85546875" style="167" customWidth="1"/>
    <col min="8195" max="8195" width="5.5703125" style="167" customWidth="1"/>
    <col min="8196" max="8196" width="9" style="167" customWidth="1"/>
    <col min="8197" max="8199" width="0" style="167" hidden="1" customWidth="1"/>
    <col min="8200" max="8200" width="10" style="167" bestFit="1" customWidth="1"/>
    <col min="8201" max="8201" width="9" style="167" customWidth="1"/>
    <col min="8202" max="8443" width="8.85546875" style="167"/>
    <col min="8444" max="8444" width="5.7109375" style="167" customWidth="1"/>
    <col min="8445" max="8445" width="60" style="167" customWidth="1"/>
    <col min="8446" max="8446" width="8" style="167" customWidth="1"/>
    <col min="8447" max="8447" width="13" style="167" customWidth="1"/>
    <col min="8448" max="8448" width="11.85546875" style="167" customWidth="1"/>
    <col min="8449" max="8449" width="14.5703125" style="167" customWidth="1"/>
    <col min="8450" max="8450" width="32.85546875" style="167" customWidth="1"/>
    <col min="8451" max="8451" width="5.5703125" style="167" customWidth="1"/>
    <col min="8452" max="8452" width="9" style="167" customWidth="1"/>
    <col min="8453" max="8455" width="0" style="167" hidden="1" customWidth="1"/>
    <col min="8456" max="8456" width="10" style="167" bestFit="1" customWidth="1"/>
    <col min="8457" max="8457" width="9" style="167" customWidth="1"/>
    <col min="8458" max="8699" width="8.85546875" style="167"/>
    <col min="8700" max="8700" width="5.7109375" style="167" customWidth="1"/>
    <col min="8701" max="8701" width="60" style="167" customWidth="1"/>
    <col min="8702" max="8702" width="8" style="167" customWidth="1"/>
    <col min="8703" max="8703" width="13" style="167" customWidth="1"/>
    <col min="8704" max="8704" width="11.85546875" style="167" customWidth="1"/>
    <col min="8705" max="8705" width="14.5703125" style="167" customWidth="1"/>
    <col min="8706" max="8706" width="32.85546875" style="167" customWidth="1"/>
    <col min="8707" max="8707" width="5.5703125" style="167" customWidth="1"/>
    <col min="8708" max="8708" width="9" style="167" customWidth="1"/>
    <col min="8709" max="8711" width="0" style="167" hidden="1" customWidth="1"/>
    <col min="8712" max="8712" width="10" style="167" bestFit="1" customWidth="1"/>
    <col min="8713" max="8713" width="9" style="167" customWidth="1"/>
    <col min="8714" max="8955" width="8.85546875" style="167"/>
    <col min="8956" max="8956" width="5.7109375" style="167" customWidth="1"/>
    <col min="8957" max="8957" width="60" style="167" customWidth="1"/>
    <col min="8958" max="8958" width="8" style="167" customWidth="1"/>
    <col min="8959" max="8959" width="13" style="167" customWidth="1"/>
    <col min="8960" max="8960" width="11.85546875" style="167" customWidth="1"/>
    <col min="8961" max="8961" width="14.5703125" style="167" customWidth="1"/>
    <col min="8962" max="8962" width="32.85546875" style="167" customWidth="1"/>
    <col min="8963" max="8963" width="5.5703125" style="167" customWidth="1"/>
    <col min="8964" max="8964" width="9" style="167" customWidth="1"/>
    <col min="8965" max="8967" width="0" style="167" hidden="1" customWidth="1"/>
    <col min="8968" max="8968" width="10" style="167" bestFit="1" customWidth="1"/>
    <col min="8969" max="8969" width="9" style="167" customWidth="1"/>
    <col min="8970" max="9211" width="8.85546875" style="167"/>
    <col min="9212" max="9212" width="5.7109375" style="167" customWidth="1"/>
    <col min="9213" max="9213" width="60" style="167" customWidth="1"/>
    <col min="9214" max="9214" width="8" style="167" customWidth="1"/>
    <col min="9215" max="9215" width="13" style="167" customWidth="1"/>
    <col min="9216" max="9216" width="11.85546875" style="167" customWidth="1"/>
    <col min="9217" max="9217" width="14.5703125" style="167" customWidth="1"/>
    <col min="9218" max="9218" width="32.85546875" style="167" customWidth="1"/>
    <col min="9219" max="9219" width="5.5703125" style="167" customWidth="1"/>
    <col min="9220" max="9220" width="9" style="167" customWidth="1"/>
    <col min="9221" max="9223" width="0" style="167" hidden="1" customWidth="1"/>
    <col min="9224" max="9224" width="10" style="167" bestFit="1" customWidth="1"/>
    <col min="9225" max="9225" width="9" style="167" customWidth="1"/>
    <col min="9226" max="9467" width="8.85546875" style="167"/>
    <col min="9468" max="9468" width="5.7109375" style="167" customWidth="1"/>
    <col min="9469" max="9469" width="60" style="167" customWidth="1"/>
    <col min="9470" max="9470" width="8" style="167" customWidth="1"/>
    <col min="9471" max="9471" width="13" style="167" customWidth="1"/>
    <col min="9472" max="9472" width="11.85546875" style="167" customWidth="1"/>
    <col min="9473" max="9473" width="14.5703125" style="167" customWidth="1"/>
    <col min="9474" max="9474" width="32.85546875" style="167" customWidth="1"/>
    <col min="9475" max="9475" width="5.5703125" style="167" customWidth="1"/>
    <col min="9476" max="9476" width="9" style="167" customWidth="1"/>
    <col min="9477" max="9479" width="0" style="167" hidden="1" customWidth="1"/>
    <col min="9480" max="9480" width="10" style="167" bestFit="1" customWidth="1"/>
    <col min="9481" max="9481" width="9" style="167" customWidth="1"/>
    <col min="9482" max="9723" width="8.85546875" style="167"/>
    <col min="9724" max="9724" width="5.7109375" style="167" customWidth="1"/>
    <col min="9725" max="9725" width="60" style="167" customWidth="1"/>
    <col min="9726" max="9726" width="8" style="167" customWidth="1"/>
    <col min="9727" max="9727" width="13" style="167" customWidth="1"/>
    <col min="9728" max="9728" width="11.85546875" style="167" customWidth="1"/>
    <col min="9729" max="9729" width="14.5703125" style="167" customWidth="1"/>
    <col min="9730" max="9730" width="32.85546875" style="167" customWidth="1"/>
    <col min="9731" max="9731" width="5.5703125" style="167" customWidth="1"/>
    <col min="9732" max="9732" width="9" style="167" customWidth="1"/>
    <col min="9733" max="9735" width="0" style="167" hidden="1" customWidth="1"/>
    <col min="9736" max="9736" width="10" style="167" bestFit="1" customWidth="1"/>
    <col min="9737" max="9737" width="9" style="167" customWidth="1"/>
    <col min="9738" max="9979" width="8.85546875" style="167"/>
    <col min="9980" max="9980" width="5.7109375" style="167" customWidth="1"/>
    <col min="9981" max="9981" width="60" style="167" customWidth="1"/>
    <col min="9982" max="9982" width="8" style="167" customWidth="1"/>
    <col min="9983" max="9983" width="13" style="167" customWidth="1"/>
    <col min="9984" max="9984" width="11.85546875" style="167" customWidth="1"/>
    <col min="9985" max="9985" width="14.5703125" style="167" customWidth="1"/>
    <col min="9986" max="9986" width="32.85546875" style="167" customWidth="1"/>
    <col min="9987" max="9987" width="5.5703125" style="167" customWidth="1"/>
    <col min="9988" max="9988" width="9" style="167" customWidth="1"/>
    <col min="9989" max="9991" width="0" style="167" hidden="1" customWidth="1"/>
    <col min="9992" max="9992" width="10" style="167" bestFit="1" customWidth="1"/>
    <col min="9993" max="9993" width="9" style="167" customWidth="1"/>
    <col min="9994" max="10235" width="8.85546875" style="167"/>
    <col min="10236" max="10236" width="5.7109375" style="167" customWidth="1"/>
    <col min="10237" max="10237" width="60" style="167" customWidth="1"/>
    <col min="10238" max="10238" width="8" style="167" customWidth="1"/>
    <col min="10239" max="10239" width="13" style="167" customWidth="1"/>
    <col min="10240" max="10240" width="11.85546875" style="167" customWidth="1"/>
    <col min="10241" max="10241" width="14.5703125" style="167" customWidth="1"/>
    <col min="10242" max="10242" width="32.85546875" style="167" customWidth="1"/>
    <col min="10243" max="10243" width="5.5703125" style="167" customWidth="1"/>
    <col min="10244" max="10244" width="9" style="167" customWidth="1"/>
    <col min="10245" max="10247" width="0" style="167" hidden="1" customWidth="1"/>
    <col min="10248" max="10248" width="10" style="167" bestFit="1" customWidth="1"/>
    <col min="10249" max="10249" width="9" style="167" customWidth="1"/>
    <col min="10250" max="10491" width="8.85546875" style="167"/>
    <col min="10492" max="10492" width="5.7109375" style="167" customWidth="1"/>
    <col min="10493" max="10493" width="60" style="167" customWidth="1"/>
    <col min="10494" max="10494" width="8" style="167" customWidth="1"/>
    <col min="10495" max="10495" width="13" style="167" customWidth="1"/>
    <col min="10496" max="10496" width="11.85546875" style="167" customWidth="1"/>
    <col min="10497" max="10497" width="14.5703125" style="167" customWidth="1"/>
    <col min="10498" max="10498" width="32.85546875" style="167" customWidth="1"/>
    <col min="10499" max="10499" width="5.5703125" style="167" customWidth="1"/>
    <col min="10500" max="10500" width="9" style="167" customWidth="1"/>
    <col min="10501" max="10503" width="0" style="167" hidden="1" customWidth="1"/>
    <col min="10504" max="10504" width="10" style="167" bestFit="1" customWidth="1"/>
    <col min="10505" max="10505" width="9" style="167" customWidth="1"/>
    <col min="10506" max="10747" width="8.85546875" style="167"/>
    <col min="10748" max="10748" width="5.7109375" style="167" customWidth="1"/>
    <col min="10749" max="10749" width="60" style="167" customWidth="1"/>
    <col min="10750" max="10750" width="8" style="167" customWidth="1"/>
    <col min="10751" max="10751" width="13" style="167" customWidth="1"/>
    <col min="10752" max="10752" width="11.85546875" style="167" customWidth="1"/>
    <col min="10753" max="10753" width="14.5703125" style="167" customWidth="1"/>
    <col min="10754" max="10754" width="32.85546875" style="167" customWidth="1"/>
    <col min="10755" max="10755" width="5.5703125" style="167" customWidth="1"/>
    <col min="10756" max="10756" width="9" style="167" customWidth="1"/>
    <col min="10757" max="10759" width="0" style="167" hidden="1" customWidth="1"/>
    <col min="10760" max="10760" width="10" style="167" bestFit="1" customWidth="1"/>
    <col min="10761" max="10761" width="9" style="167" customWidth="1"/>
    <col min="10762" max="11003" width="8.85546875" style="167"/>
    <col min="11004" max="11004" width="5.7109375" style="167" customWidth="1"/>
    <col min="11005" max="11005" width="60" style="167" customWidth="1"/>
    <col min="11006" max="11006" width="8" style="167" customWidth="1"/>
    <col min="11007" max="11007" width="13" style="167" customWidth="1"/>
    <col min="11008" max="11008" width="11.85546875" style="167" customWidth="1"/>
    <col min="11009" max="11009" width="14.5703125" style="167" customWidth="1"/>
    <col min="11010" max="11010" width="32.85546875" style="167" customWidth="1"/>
    <col min="11011" max="11011" width="5.5703125" style="167" customWidth="1"/>
    <col min="11012" max="11012" width="9" style="167" customWidth="1"/>
    <col min="11013" max="11015" width="0" style="167" hidden="1" customWidth="1"/>
    <col min="11016" max="11016" width="10" style="167" bestFit="1" customWidth="1"/>
    <col min="11017" max="11017" width="9" style="167" customWidth="1"/>
    <col min="11018" max="11259" width="8.85546875" style="167"/>
    <col min="11260" max="11260" width="5.7109375" style="167" customWidth="1"/>
    <col min="11261" max="11261" width="60" style="167" customWidth="1"/>
    <col min="11262" max="11262" width="8" style="167" customWidth="1"/>
    <col min="11263" max="11263" width="13" style="167" customWidth="1"/>
    <col min="11264" max="11264" width="11.85546875" style="167" customWidth="1"/>
    <col min="11265" max="11265" width="14.5703125" style="167" customWidth="1"/>
    <col min="11266" max="11266" width="32.85546875" style="167" customWidth="1"/>
    <col min="11267" max="11267" width="5.5703125" style="167" customWidth="1"/>
    <col min="11268" max="11268" width="9" style="167" customWidth="1"/>
    <col min="11269" max="11271" width="0" style="167" hidden="1" customWidth="1"/>
    <col min="11272" max="11272" width="10" style="167" bestFit="1" customWidth="1"/>
    <col min="11273" max="11273" width="9" style="167" customWidth="1"/>
    <col min="11274" max="11515" width="8.85546875" style="167"/>
    <col min="11516" max="11516" width="5.7109375" style="167" customWidth="1"/>
    <col min="11517" max="11517" width="60" style="167" customWidth="1"/>
    <col min="11518" max="11518" width="8" style="167" customWidth="1"/>
    <col min="11519" max="11519" width="13" style="167" customWidth="1"/>
    <col min="11520" max="11520" width="11.85546875" style="167" customWidth="1"/>
    <col min="11521" max="11521" width="14.5703125" style="167" customWidth="1"/>
    <col min="11522" max="11522" width="32.85546875" style="167" customWidth="1"/>
    <col min="11523" max="11523" width="5.5703125" style="167" customWidth="1"/>
    <col min="11524" max="11524" width="9" style="167" customWidth="1"/>
    <col min="11525" max="11527" width="0" style="167" hidden="1" customWidth="1"/>
    <col min="11528" max="11528" width="10" style="167" bestFit="1" customWidth="1"/>
    <col min="11529" max="11529" width="9" style="167" customWidth="1"/>
    <col min="11530" max="11771" width="8.85546875" style="167"/>
    <col min="11772" max="11772" width="5.7109375" style="167" customWidth="1"/>
    <col min="11773" max="11773" width="60" style="167" customWidth="1"/>
    <col min="11774" max="11774" width="8" style="167" customWidth="1"/>
    <col min="11775" max="11775" width="13" style="167" customWidth="1"/>
    <col min="11776" max="11776" width="11.85546875" style="167" customWidth="1"/>
    <col min="11777" max="11777" width="14.5703125" style="167" customWidth="1"/>
    <col min="11778" max="11778" width="32.85546875" style="167" customWidth="1"/>
    <col min="11779" max="11779" width="5.5703125" style="167" customWidth="1"/>
    <col min="11780" max="11780" width="9" style="167" customWidth="1"/>
    <col min="11781" max="11783" width="0" style="167" hidden="1" customWidth="1"/>
    <col min="11784" max="11784" width="10" style="167" bestFit="1" customWidth="1"/>
    <col min="11785" max="11785" width="9" style="167" customWidth="1"/>
    <col min="11786" max="12027" width="8.85546875" style="167"/>
    <col min="12028" max="12028" width="5.7109375" style="167" customWidth="1"/>
    <col min="12029" max="12029" width="60" style="167" customWidth="1"/>
    <col min="12030" max="12030" width="8" style="167" customWidth="1"/>
    <col min="12031" max="12031" width="13" style="167" customWidth="1"/>
    <col min="12032" max="12032" width="11.85546875" style="167" customWidth="1"/>
    <col min="12033" max="12033" width="14.5703125" style="167" customWidth="1"/>
    <col min="12034" max="12034" width="32.85546875" style="167" customWidth="1"/>
    <col min="12035" max="12035" width="5.5703125" style="167" customWidth="1"/>
    <col min="12036" max="12036" width="9" style="167" customWidth="1"/>
    <col min="12037" max="12039" width="0" style="167" hidden="1" customWidth="1"/>
    <col min="12040" max="12040" width="10" style="167" bestFit="1" customWidth="1"/>
    <col min="12041" max="12041" width="9" style="167" customWidth="1"/>
    <col min="12042" max="12283" width="8.85546875" style="167"/>
    <col min="12284" max="12284" width="5.7109375" style="167" customWidth="1"/>
    <col min="12285" max="12285" width="60" style="167" customWidth="1"/>
    <col min="12286" max="12286" width="8" style="167" customWidth="1"/>
    <col min="12287" max="12287" width="13" style="167" customWidth="1"/>
    <col min="12288" max="12288" width="11.85546875" style="167" customWidth="1"/>
    <col min="12289" max="12289" width="14.5703125" style="167" customWidth="1"/>
    <col min="12290" max="12290" width="32.85546875" style="167" customWidth="1"/>
    <col min="12291" max="12291" width="5.5703125" style="167" customWidth="1"/>
    <col min="12292" max="12292" width="9" style="167" customWidth="1"/>
    <col min="12293" max="12295" width="0" style="167" hidden="1" customWidth="1"/>
    <col min="12296" max="12296" width="10" style="167" bestFit="1" customWidth="1"/>
    <col min="12297" max="12297" width="9" style="167" customWidth="1"/>
    <col min="12298" max="12539" width="8.85546875" style="167"/>
    <col min="12540" max="12540" width="5.7109375" style="167" customWidth="1"/>
    <col min="12541" max="12541" width="60" style="167" customWidth="1"/>
    <col min="12542" max="12542" width="8" style="167" customWidth="1"/>
    <col min="12543" max="12543" width="13" style="167" customWidth="1"/>
    <col min="12544" max="12544" width="11.85546875" style="167" customWidth="1"/>
    <col min="12545" max="12545" width="14.5703125" style="167" customWidth="1"/>
    <col min="12546" max="12546" width="32.85546875" style="167" customWidth="1"/>
    <col min="12547" max="12547" width="5.5703125" style="167" customWidth="1"/>
    <col min="12548" max="12548" width="9" style="167" customWidth="1"/>
    <col min="12549" max="12551" width="0" style="167" hidden="1" customWidth="1"/>
    <col min="12552" max="12552" width="10" style="167" bestFit="1" customWidth="1"/>
    <col min="12553" max="12553" width="9" style="167" customWidth="1"/>
    <col min="12554" max="12795" width="8.85546875" style="167"/>
    <col min="12796" max="12796" width="5.7109375" style="167" customWidth="1"/>
    <col min="12797" max="12797" width="60" style="167" customWidth="1"/>
    <col min="12798" max="12798" width="8" style="167" customWidth="1"/>
    <col min="12799" max="12799" width="13" style="167" customWidth="1"/>
    <col min="12800" max="12800" width="11.85546875" style="167" customWidth="1"/>
    <col min="12801" max="12801" width="14.5703125" style="167" customWidth="1"/>
    <col min="12802" max="12802" width="32.85546875" style="167" customWidth="1"/>
    <col min="12803" max="12803" width="5.5703125" style="167" customWidth="1"/>
    <col min="12804" max="12804" width="9" style="167" customWidth="1"/>
    <col min="12805" max="12807" width="0" style="167" hidden="1" customWidth="1"/>
    <col min="12808" max="12808" width="10" style="167" bestFit="1" customWidth="1"/>
    <col min="12809" max="12809" width="9" style="167" customWidth="1"/>
    <col min="12810" max="13051" width="8.85546875" style="167"/>
    <col min="13052" max="13052" width="5.7109375" style="167" customWidth="1"/>
    <col min="13053" max="13053" width="60" style="167" customWidth="1"/>
    <col min="13054" max="13054" width="8" style="167" customWidth="1"/>
    <col min="13055" max="13055" width="13" style="167" customWidth="1"/>
    <col min="13056" max="13056" width="11.85546875" style="167" customWidth="1"/>
    <col min="13057" max="13057" width="14.5703125" style="167" customWidth="1"/>
    <col min="13058" max="13058" width="32.85546875" style="167" customWidth="1"/>
    <col min="13059" max="13059" width="5.5703125" style="167" customWidth="1"/>
    <col min="13060" max="13060" width="9" style="167" customWidth="1"/>
    <col min="13061" max="13063" width="0" style="167" hidden="1" customWidth="1"/>
    <col min="13064" max="13064" width="10" style="167" bestFit="1" customWidth="1"/>
    <col min="13065" max="13065" width="9" style="167" customWidth="1"/>
    <col min="13066" max="13307" width="8.85546875" style="167"/>
    <col min="13308" max="13308" width="5.7109375" style="167" customWidth="1"/>
    <col min="13309" max="13309" width="60" style="167" customWidth="1"/>
    <col min="13310" max="13310" width="8" style="167" customWidth="1"/>
    <col min="13311" max="13311" width="13" style="167" customWidth="1"/>
    <col min="13312" max="13312" width="11.85546875" style="167" customWidth="1"/>
    <col min="13313" max="13313" width="14.5703125" style="167" customWidth="1"/>
    <col min="13314" max="13314" width="32.85546875" style="167" customWidth="1"/>
    <col min="13315" max="13315" width="5.5703125" style="167" customWidth="1"/>
    <col min="13316" max="13316" width="9" style="167" customWidth="1"/>
    <col min="13317" max="13319" width="0" style="167" hidden="1" customWidth="1"/>
    <col min="13320" max="13320" width="10" style="167" bestFit="1" customWidth="1"/>
    <col min="13321" max="13321" width="9" style="167" customWidth="1"/>
    <col min="13322" max="13563" width="8.85546875" style="167"/>
    <col min="13564" max="13564" width="5.7109375" style="167" customWidth="1"/>
    <col min="13565" max="13565" width="60" style="167" customWidth="1"/>
    <col min="13566" max="13566" width="8" style="167" customWidth="1"/>
    <col min="13567" max="13567" width="13" style="167" customWidth="1"/>
    <col min="13568" max="13568" width="11.85546875" style="167" customWidth="1"/>
    <col min="13569" max="13569" width="14.5703125" style="167" customWidth="1"/>
    <col min="13570" max="13570" width="32.85546875" style="167" customWidth="1"/>
    <col min="13571" max="13571" width="5.5703125" style="167" customWidth="1"/>
    <col min="13572" max="13572" width="9" style="167" customWidth="1"/>
    <col min="13573" max="13575" width="0" style="167" hidden="1" customWidth="1"/>
    <col min="13576" max="13576" width="10" style="167" bestFit="1" customWidth="1"/>
    <col min="13577" max="13577" width="9" style="167" customWidth="1"/>
    <col min="13578" max="13819" width="8.85546875" style="167"/>
    <col min="13820" max="13820" width="5.7109375" style="167" customWidth="1"/>
    <col min="13821" max="13821" width="60" style="167" customWidth="1"/>
    <col min="13822" max="13822" width="8" style="167" customWidth="1"/>
    <col min="13823" max="13823" width="13" style="167" customWidth="1"/>
    <col min="13824" max="13824" width="11.85546875" style="167" customWidth="1"/>
    <col min="13825" max="13825" width="14.5703125" style="167" customWidth="1"/>
    <col min="13826" max="13826" width="32.85546875" style="167" customWidth="1"/>
    <col min="13827" max="13827" width="5.5703125" style="167" customWidth="1"/>
    <col min="13828" max="13828" width="9" style="167" customWidth="1"/>
    <col min="13829" max="13831" width="0" style="167" hidden="1" customWidth="1"/>
    <col min="13832" max="13832" width="10" style="167" bestFit="1" customWidth="1"/>
    <col min="13833" max="13833" width="9" style="167" customWidth="1"/>
    <col min="13834" max="14075" width="8.85546875" style="167"/>
    <col min="14076" max="14076" width="5.7109375" style="167" customWidth="1"/>
    <col min="14077" max="14077" width="60" style="167" customWidth="1"/>
    <col min="14078" max="14078" width="8" style="167" customWidth="1"/>
    <col min="14079" max="14079" width="13" style="167" customWidth="1"/>
    <col min="14080" max="14080" width="11.85546875" style="167" customWidth="1"/>
    <col min="14081" max="14081" width="14.5703125" style="167" customWidth="1"/>
    <col min="14082" max="14082" width="32.85546875" style="167" customWidth="1"/>
    <col min="14083" max="14083" width="5.5703125" style="167" customWidth="1"/>
    <col min="14084" max="14084" width="9" style="167" customWidth="1"/>
    <col min="14085" max="14087" width="0" style="167" hidden="1" customWidth="1"/>
    <col min="14088" max="14088" width="10" style="167" bestFit="1" customWidth="1"/>
    <col min="14089" max="14089" width="9" style="167" customWidth="1"/>
    <col min="14090" max="14331" width="8.85546875" style="167"/>
    <col min="14332" max="14332" width="5.7109375" style="167" customWidth="1"/>
    <col min="14333" max="14333" width="60" style="167" customWidth="1"/>
    <col min="14334" max="14334" width="8" style="167" customWidth="1"/>
    <col min="14335" max="14335" width="13" style="167" customWidth="1"/>
    <col min="14336" max="14336" width="11.85546875" style="167" customWidth="1"/>
    <col min="14337" max="14337" width="14.5703125" style="167" customWidth="1"/>
    <col min="14338" max="14338" width="32.85546875" style="167" customWidth="1"/>
    <col min="14339" max="14339" width="5.5703125" style="167" customWidth="1"/>
    <col min="14340" max="14340" width="9" style="167" customWidth="1"/>
    <col min="14341" max="14343" width="0" style="167" hidden="1" customWidth="1"/>
    <col min="14344" max="14344" width="10" style="167" bestFit="1" customWidth="1"/>
    <col min="14345" max="14345" width="9" style="167" customWidth="1"/>
    <col min="14346" max="14587" width="8.85546875" style="167"/>
    <col min="14588" max="14588" width="5.7109375" style="167" customWidth="1"/>
    <col min="14589" max="14589" width="60" style="167" customWidth="1"/>
    <col min="14590" max="14590" width="8" style="167" customWidth="1"/>
    <col min="14591" max="14591" width="13" style="167" customWidth="1"/>
    <col min="14592" max="14592" width="11.85546875" style="167" customWidth="1"/>
    <col min="14593" max="14593" width="14.5703125" style="167" customWidth="1"/>
    <col min="14594" max="14594" width="32.85546875" style="167" customWidth="1"/>
    <col min="14595" max="14595" width="5.5703125" style="167" customWidth="1"/>
    <col min="14596" max="14596" width="9" style="167" customWidth="1"/>
    <col min="14597" max="14599" width="0" style="167" hidden="1" customWidth="1"/>
    <col min="14600" max="14600" width="10" style="167" bestFit="1" customWidth="1"/>
    <col min="14601" max="14601" width="9" style="167" customWidth="1"/>
    <col min="14602" max="14843" width="8.85546875" style="167"/>
    <col min="14844" max="14844" width="5.7109375" style="167" customWidth="1"/>
    <col min="14845" max="14845" width="60" style="167" customWidth="1"/>
    <col min="14846" max="14846" width="8" style="167" customWidth="1"/>
    <col min="14847" max="14847" width="13" style="167" customWidth="1"/>
    <col min="14848" max="14848" width="11.85546875" style="167" customWidth="1"/>
    <col min="14849" max="14849" width="14.5703125" style="167" customWidth="1"/>
    <col min="14850" max="14850" width="32.85546875" style="167" customWidth="1"/>
    <col min="14851" max="14851" width="5.5703125" style="167" customWidth="1"/>
    <col min="14852" max="14852" width="9" style="167" customWidth="1"/>
    <col min="14853" max="14855" width="0" style="167" hidden="1" customWidth="1"/>
    <col min="14856" max="14856" width="10" style="167" bestFit="1" customWidth="1"/>
    <col min="14857" max="14857" width="9" style="167" customWidth="1"/>
    <col min="14858" max="15099" width="8.85546875" style="167"/>
    <col min="15100" max="15100" width="5.7109375" style="167" customWidth="1"/>
    <col min="15101" max="15101" width="60" style="167" customWidth="1"/>
    <col min="15102" max="15102" width="8" style="167" customWidth="1"/>
    <col min="15103" max="15103" width="13" style="167" customWidth="1"/>
    <col min="15104" max="15104" width="11.85546875" style="167" customWidth="1"/>
    <col min="15105" max="15105" width="14.5703125" style="167" customWidth="1"/>
    <col min="15106" max="15106" width="32.85546875" style="167" customWidth="1"/>
    <col min="15107" max="15107" width="5.5703125" style="167" customWidth="1"/>
    <col min="15108" max="15108" width="9" style="167" customWidth="1"/>
    <col min="15109" max="15111" width="0" style="167" hidden="1" customWidth="1"/>
    <col min="15112" max="15112" width="10" style="167" bestFit="1" customWidth="1"/>
    <col min="15113" max="15113" width="9" style="167" customWidth="1"/>
    <col min="15114" max="15355" width="8.85546875" style="167"/>
    <col min="15356" max="15356" width="5.7109375" style="167" customWidth="1"/>
    <col min="15357" max="15357" width="60" style="167" customWidth="1"/>
    <col min="15358" max="15358" width="8" style="167" customWidth="1"/>
    <col min="15359" max="15359" width="13" style="167" customWidth="1"/>
    <col min="15360" max="15360" width="11.85546875" style="167" customWidth="1"/>
    <col min="15361" max="15361" width="14.5703125" style="167" customWidth="1"/>
    <col min="15362" max="15362" width="32.85546875" style="167" customWidth="1"/>
    <col min="15363" max="15363" width="5.5703125" style="167" customWidth="1"/>
    <col min="15364" max="15364" width="9" style="167" customWidth="1"/>
    <col min="15365" max="15367" width="0" style="167" hidden="1" customWidth="1"/>
    <col min="15368" max="15368" width="10" style="167" bestFit="1" customWidth="1"/>
    <col min="15369" max="15369" width="9" style="167" customWidth="1"/>
    <col min="15370" max="15611" width="8.85546875" style="167"/>
    <col min="15612" max="15612" width="5.7109375" style="167" customWidth="1"/>
    <col min="15613" max="15613" width="60" style="167" customWidth="1"/>
    <col min="15614" max="15614" width="8" style="167" customWidth="1"/>
    <col min="15615" max="15615" width="13" style="167" customWidth="1"/>
    <col min="15616" max="15616" width="11.85546875" style="167" customWidth="1"/>
    <col min="15617" max="15617" width="14.5703125" style="167" customWidth="1"/>
    <col min="15618" max="15618" width="32.85546875" style="167" customWidth="1"/>
    <col min="15619" max="15619" width="5.5703125" style="167" customWidth="1"/>
    <col min="15620" max="15620" width="9" style="167" customWidth="1"/>
    <col min="15621" max="15623" width="0" style="167" hidden="1" customWidth="1"/>
    <col min="15624" max="15624" width="10" style="167" bestFit="1" customWidth="1"/>
    <col min="15625" max="15625" width="9" style="167" customWidth="1"/>
    <col min="15626" max="15867" width="8.85546875" style="167"/>
    <col min="15868" max="15868" width="5.7109375" style="167" customWidth="1"/>
    <col min="15869" max="15869" width="60" style="167" customWidth="1"/>
    <col min="15870" max="15870" width="8" style="167" customWidth="1"/>
    <col min="15871" max="15871" width="13" style="167" customWidth="1"/>
    <col min="15872" max="15872" width="11.85546875" style="167" customWidth="1"/>
    <col min="15873" max="15873" width="14.5703125" style="167" customWidth="1"/>
    <col min="15874" max="15874" width="32.85546875" style="167" customWidth="1"/>
    <col min="15875" max="15875" width="5.5703125" style="167" customWidth="1"/>
    <col min="15876" max="15876" width="9" style="167" customWidth="1"/>
    <col min="15877" max="15879" width="0" style="167" hidden="1" customWidth="1"/>
    <col min="15880" max="15880" width="10" style="167" bestFit="1" customWidth="1"/>
    <col min="15881" max="15881" width="9" style="167" customWidth="1"/>
    <col min="15882" max="16123" width="8.85546875" style="167"/>
    <col min="16124" max="16124" width="5.7109375" style="167" customWidth="1"/>
    <col min="16125" max="16125" width="60" style="167" customWidth="1"/>
    <col min="16126" max="16126" width="8" style="167" customWidth="1"/>
    <col min="16127" max="16127" width="13" style="167" customWidth="1"/>
    <col min="16128" max="16128" width="11.85546875" style="167" customWidth="1"/>
    <col min="16129" max="16129" width="14.5703125" style="167" customWidth="1"/>
    <col min="16130" max="16130" width="32.85546875" style="167" customWidth="1"/>
    <col min="16131" max="16131" width="5.5703125" style="167" customWidth="1"/>
    <col min="16132" max="16132" width="9" style="167" customWidth="1"/>
    <col min="16133" max="16135" width="0" style="167" hidden="1" customWidth="1"/>
    <col min="16136" max="16136" width="10" style="167" bestFit="1" customWidth="1"/>
    <col min="16137" max="16137" width="9" style="167" customWidth="1"/>
    <col min="16138" max="16384" width="8.85546875" style="167"/>
  </cols>
  <sheetData>
    <row r="1" spans="1:8" x14ac:dyDescent="0.25">
      <c r="C1" s="479" t="s">
        <v>65</v>
      </c>
      <c r="D1" s="479"/>
      <c r="E1" s="479"/>
      <c r="F1" s="479"/>
      <c r="G1" s="479"/>
    </row>
    <row r="2" spans="1:8" x14ac:dyDescent="0.25">
      <c r="B2" s="75"/>
      <c r="C2" s="479" t="s">
        <v>222</v>
      </c>
      <c r="D2" s="479"/>
      <c r="E2" s="479"/>
      <c r="F2" s="479"/>
      <c r="G2" s="479"/>
    </row>
    <row r="3" spans="1:8" x14ac:dyDescent="0.25">
      <c r="B3" s="75"/>
      <c r="C3" s="479" t="s">
        <v>67</v>
      </c>
      <c r="D3" s="479"/>
      <c r="E3" s="479"/>
      <c r="F3" s="479"/>
      <c r="G3" s="479"/>
    </row>
    <row r="4" spans="1:8" x14ac:dyDescent="0.25">
      <c r="B4" s="75"/>
      <c r="C4" s="479"/>
      <c r="D4" s="479"/>
      <c r="E4" s="479"/>
      <c r="F4" s="479"/>
      <c r="G4" s="479"/>
    </row>
    <row r="5" spans="1:8" x14ac:dyDescent="0.25">
      <c r="B5" s="75"/>
      <c r="C5" s="479"/>
      <c r="D5" s="479"/>
      <c r="E5" s="479"/>
      <c r="F5" s="479"/>
      <c r="G5" s="479"/>
    </row>
    <row r="6" spans="1:8" ht="15" x14ac:dyDescent="0.25">
      <c r="A6" s="153" t="s">
        <v>223</v>
      </c>
      <c r="B6" s="77"/>
      <c r="C6" s="77"/>
      <c r="D6" s="77"/>
      <c r="E6" s="77"/>
      <c r="F6" s="77"/>
      <c r="G6" s="77"/>
    </row>
    <row r="7" spans="1:8" x14ac:dyDescent="0.25">
      <c r="A7" s="154" t="s">
        <v>69</v>
      </c>
      <c r="B7" s="154"/>
      <c r="C7" s="155"/>
      <c r="D7" s="155"/>
      <c r="E7" s="155"/>
      <c r="F7" s="156" t="s">
        <v>70</v>
      </c>
      <c r="G7" s="157" t="s">
        <v>359</v>
      </c>
    </row>
    <row r="8" spans="1:8" x14ac:dyDescent="0.25">
      <c r="A8" s="154" t="s">
        <v>360</v>
      </c>
      <c r="B8" s="154"/>
      <c r="C8" s="155"/>
      <c r="D8" s="155"/>
      <c r="E8" s="155"/>
      <c r="F8" s="156" t="s">
        <v>72</v>
      </c>
      <c r="G8" s="158">
        <v>0.26240000000000002</v>
      </c>
    </row>
    <row r="9" spans="1:8" x14ac:dyDescent="0.25">
      <c r="A9" s="159"/>
      <c r="B9" s="159"/>
      <c r="C9" s="160"/>
      <c r="D9" s="160"/>
      <c r="E9" s="160"/>
      <c r="F9" s="160"/>
      <c r="G9" s="161"/>
    </row>
    <row r="10" spans="1:8" x14ac:dyDescent="0.25">
      <c r="A10" s="154"/>
      <c r="B10" s="154"/>
      <c r="C10" s="162"/>
      <c r="D10" s="162"/>
      <c r="E10" s="162"/>
      <c r="F10" s="162"/>
      <c r="G10" s="73"/>
    </row>
    <row r="11" spans="1:8" s="164" customFormat="1" x14ac:dyDescent="0.25">
      <c r="A11" s="487" t="s">
        <v>225</v>
      </c>
      <c r="B11" s="487"/>
      <c r="C11" s="487"/>
      <c r="D11" s="487"/>
      <c r="E11" s="487"/>
      <c r="F11" s="487"/>
      <c r="G11" s="487"/>
      <c r="H11" s="163"/>
    </row>
    <row r="12" spans="1:8" x14ac:dyDescent="0.25">
      <c r="A12" s="154"/>
      <c r="B12" s="154"/>
      <c r="C12" s="162"/>
      <c r="D12" s="162"/>
      <c r="E12" s="162"/>
      <c r="F12" s="162"/>
      <c r="G12" s="162"/>
    </row>
    <row r="13" spans="1:8" ht="24" x14ac:dyDescent="0.25">
      <c r="A13" s="182" t="s">
        <v>74</v>
      </c>
      <c r="B13" s="182" t="s">
        <v>11</v>
      </c>
      <c r="C13" s="182" t="s">
        <v>186</v>
      </c>
      <c r="D13" s="182" t="s">
        <v>192</v>
      </c>
      <c r="E13" s="169" t="s">
        <v>228</v>
      </c>
      <c r="F13" s="169" t="s">
        <v>229</v>
      </c>
      <c r="G13" s="169" t="s">
        <v>2</v>
      </c>
    </row>
    <row r="14" spans="1:8" x14ac:dyDescent="0.25">
      <c r="A14" s="182" t="s">
        <v>26</v>
      </c>
      <c r="B14" s="170" t="s">
        <v>258</v>
      </c>
      <c r="C14" s="171"/>
      <c r="D14" s="171"/>
      <c r="E14" s="171"/>
      <c r="F14" s="172">
        <f>SUM(F15:F21)</f>
        <v>0</v>
      </c>
      <c r="G14" s="173"/>
    </row>
    <row r="15" spans="1:8" x14ac:dyDescent="0.25">
      <c r="A15" s="174" t="s">
        <v>27</v>
      </c>
      <c r="B15" s="309" t="s">
        <v>361</v>
      </c>
      <c r="C15" s="174" t="s">
        <v>261</v>
      </c>
      <c r="D15" s="176">
        <v>5.12</v>
      </c>
      <c r="E15" s="176"/>
      <c r="F15" s="176">
        <f t="shared" ref="F15:F21" si="0">ROUND(D15*E15,2)</f>
        <v>0</v>
      </c>
      <c r="G15" s="310"/>
    </row>
    <row r="16" spans="1:8" x14ac:dyDescent="0.25">
      <c r="A16" s="174" t="s">
        <v>28</v>
      </c>
      <c r="B16" s="309" t="s">
        <v>362</v>
      </c>
      <c r="C16" s="174" t="s">
        <v>261</v>
      </c>
      <c r="D16" s="176">
        <v>10.752000000000001</v>
      </c>
      <c r="E16" s="176"/>
      <c r="F16" s="176">
        <f t="shared" si="0"/>
        <v>0</v>
      </c>
      <c r="G16" s="310"/>
    </row>
    <row r="17" spans="1:7" x14ac:dyDescent="0.25">
      <c r="A17" s="174" t="s">
        <v>29</v>
      </c>
      <c r="B17" s="309" t="s">
        <v>263</v>
      </c>
      <c r="C17" s="174" t="s">
        <v>261</v>
      </c>
      <c r="D17" s="176">
        <v>16.600000000000001</v>
      </c>
      <c r="E17" s="176"/>
      <c r="F17" s="176">
        <f t="shared" si="0"/>
        <v>0</v>
      </c>
      <c r="G17" s="310"/>
    </row>
    <row r="18" spans="1:7" x14ac:dyDescent="0.25">
      <c r="A18" s="174" t="s">
        <v>30</v>
      </c>
      <c r="B18" s="309" t="s">
        <v>363</v>
      </c>
      <c r="C18" s="174" t="s">
        <v>261</v>
      </c>
      <c r="D18" s="176">
        <v>9.4500000000000011</v>
      </c>
      <c r="E18" s="176"/>
      <c r="F18" s="176">
        <f t="shared" si="0"/>
        <v>0</v>
      </c>
      <c r="G18" s="310"/>
    </row>
    <row r="19" spans="1:7" x14ac:dyDescent="0.25">
      <c r="A19" s="174" t="s">
        <v>31</v>
      </c>
      <c r="B19" s="309" t="s">
        <v>364</v>
      </c>
      <c r="C19" s="174" t="s">
        <v>261</v>
      </c>
      <c r="D19" s="176">
        <v>111.37</v>
      </c>
      <c r="E19" s="176"/>
      <c r="F19" s="176">
        <f t="shared" si="0"/>
        <v>0</v>
      </c>
      <c r="G19" s="310"/>
    </row>
    <row r="20" spans="1:7" x14ac:dyDescent="0.25">
      <c r="A20" s="174" t="s">
        <v>32</v>
      </c>
      <c r="B20" s="309" t="s">
        <v>531</v>
      </c>
      <c r="C20" s="174" t="s">
        <v>532</v>
      </c>
      <c r="D20" s="176">
        <v>1</v>
      </c>
      <c r="E20" s="176"/>
      <c r="F20" s="176">
        <f t="shared" ref="F20" si="1">ROUND(D20*E20,2)</f>
        <v>0</v>
      </c>
      <c r="G20" s="310"/>
    </row>
    <row r="21" spans="1:7" x14ac:dyDescent="0.25">
      <c r="A21" s="174" t="s">
        <v>34</v>
      </c>
      <c r="B21" s="309" t="s">
        <v>365</v>
      </c>
      <c r="C21" s="174" t="s">
        <v>261</v>
      </c>
      <c r="D21" s="176">
        <v>5.9219999999999997</v>
      </c>
      <c r="E21" s="176"/>
      <c r="F21" s="176">
        <f t="shared" si="0"/>
        <v>0</v>
      </c>
      <c r="G21" s="310"/>
    </row>
    <row r="22" spans="1:7" x14ac:dyDescent="0.25">
      <c r="A22" s="182" t="s">
        <v>39</v>
      </c>
      <c r="B22" s="170" t="s">
        <v>366</v>
      </c>
      <c r="C22" s="171"/>
      <c r="D22" s="171"/>
      <c r="E22" s="171"/>
      <c r="F22" s="172">
        <f>SUM(F23:F24)</f>
        <v>0</v>
      </c>
      <c r="G22" s="173"/>
    </row>
    <row r="23" spans="1:7" x14ac:dyDescent="0.25">
      <c r="A23" s="174" t="s">
        <v>40</v>
      </c>
      <c r="B23" s="309" t="s">
        <v>367</v>
      </c>
      <c r="C23" s="174" t="s">
        <v>368</v>
      </c>
      <c r="D23" s="176">
        <v>15.39</v>
      </c>
      <c r="E23" s="176"/>
      <c r="F23" s="176">
        <f>ROUND(D23*E23,2)</f>
        <v>0</v>
      </c>
      <c r="G23" s="310"/>
    </row>
    <row r="24" spans="1:7" x14ac:dyDescent="0.25">
      <c r="A24" s="174" t="s">
        <v>41</v>
      </c>
      <c r="B24" s="309" t="s">
        <v>369</v>
      </c>
      <c r="C24" s="174" t="s">
        <v>368</v>
      </c>
      <c r="D24" s="176">
        <v>4.1100000000000012</v>
      </c>
      <c r="E24" s="176"/>
      <c r="F24" s="176">
        <f>ROUND(D24*E24,2)</f>
        <v>0</v>
      </c>
      <c r="G24" s="310"/>
    </row>
    <row r="25" spans="1:7" x14ac:dyDescent="0.25">
      <c r="A25" s="182" t="s">
        <v>50</v>
      </c>
      <c r="B25" s="170" t="s">
        <v>370</v>
      </c>
      <c r="C25" s="171"/>
      <c r="D25" s="171"/>
      <c r="E25" s="171"/>
      <c r="F25" s="172">
        <f>SUM(F26:F28)</f>
        <v>0</v>
      </c>
      <c r="G25" s="173"/>
    </row>
    <row r="26" spans="1:7" x14ac:dyDescent="0.25">
      <c r="A26" s="174" t="s">
        <v>51</v>
      </c>
      <c r="B26" s="309" t="s">
        <v>371</v>
      </c>
      <c r="C26" s="174" t="s">
        <v>368</v>
      </c>
      <c r="D26" s="176">
        <v>3.84</v>
      </c>
      <c r="E26" s="176"/>
      <c r="F26" s="176">
        <f>ROUND(D26*E26,2)</f>
        <v>0</v>
      </c>
      <c r="G26" s="310"/>
    </row>
    <row r="27" spans="1:7" x14ac:dyDescent="0.25">
      <c r="A27" s="174" t="s">
        <v>52</v>
      </c>
      <c r="B27" s="309" t="s">
        <v>372</v>
      </c>
      <c r="C27" s="174" t="s">
        <v>368</v>
      </c>
      <c r="D27" s="176">
        <v>1.44</v>
      </c>
      <c r="E27" s="176"/>
      <c r="F27" s="176">
        <f>ROUND(D27*E27,2)</f>
        <v>0</v>
      </c>
      <c r="G27" s="310"/>
    </row>
    <row r="28" spans="1:7" x14ac:dyDescent="0.25">
      <c r="A28" s="174" t="s">
        <v>53</v>
      </c>
      <c r="B28" s="309" t="s">
        <v>373</v>
      </c>
      <c r="C28" s="174" t="s">
        <v>368</v>
      </c>
      <c r="D28" s="176">
        <v>6</v>
      </c>
      <c r="E28" s="176"/>
      <c r="F28" s="176">
        <f>ROUND(D28*E28,2)</f>
        <v>0</v>
      </c>
      <c r="G28" s="310"/>
    </row>
    <row r="29" spans="1:7" x14ac:dyDescent="0.25">
      <c r="A29" s="182" t="s">
        <v>62</v>
      </c>
      <c r="B29" s="170" t="s">
        <v>374</v>
      </c>
      <c r="C29" s="171"/>
      <c r="D29" s="171"/>
      <c r="E29" s="171"/>
      <c r="F29" s="172">
        <f>SUM(F30:F32)</f>
        <v>0</v>
      </c>
      <c r="G29" s="173"/>
    </row>
    <row r="30" spans="1:7" x14ac:dyDescent="0.25">
      <c r="A30" s="174" t="s">
        <v>275</v>
      </c>
      <c r="B30" s="309" t="s">
        <v>375</v>
      </c>
      <c r="C30" s="174" t="s">
        <v>368</v>
      </c>
      <c r="D30" s="176">
        <v>2.29</v>
      </c>
      <c r="E30" s="176"/>
      <c r="F30" s="176">
        <f>ROUND(D30*E30,2)</f>
        <v>0</v>
      </c>
      <c r="G30" s="310"/>
    </row>
    <row r="31" spans="1:7" x14ac:dyDescent="0.25">
      <c r="A31" s="174" t="s">
        <v>376</v>
      </c>
      <c r="B31" s="309" t="s">
        <v>377</v>
      </c>
      <c r="C31" s="174" t="s">
        <v>368</v>
      </c>
      <c r="D31" s="176">
        <v>1.52</v>
      </c>
      <c r="E31" s="176"/>
      <c r="F31" s="176">
        <f>ROUND(D31*E31,2)</f>
        <v>0</v>
      </c>
      <c r="G31" s="310"/>
    </row>
    <row r="32" spans="1:7" x14ac:dyDescent="0.25">
      <c r="A32" s="174" t="s">
        <v>378</v>
      </c>
      <c r="B32" s="309" t="s">
        <v>379</v>
      </c>
      <c r="C32" s="174" t="s">
        <v>368</v>
      </c>
      <c r="D32" s="176">
        <v>1.3</v>
      </c>
      <c r="E32" s="176"/>
      <c r="F32" s="176">
        <f>ROUND(D32*E32,2)</f>
        <v>0</v>
      </c>
      <c r="G32" s="310"/>
    </row>
    <row r="33" spans="1:7" x14ac:dyDescent="0.25">
      <c r="A33" s="182" t="s">
        <v>63</v>
      </c>
      <c r="B33" s="170" t="s">
        <v>380</v>
      </c>
      <c r="C33" s="171"/>
      <c r="D33" s="171"/>
      <c r="E33" s="171"/>
      <c r="F33" s="172">
        <f>SUM(F34)</f>
        <v>0</v>
      </c>
      <c r="G33" s="173"/>
    </row>
    <row r="34" spans="1:7" x14ac:dyDescent="0.25">
      <c r="A34" s="174" t="s">
        <v>279</v>
      </c>
      <c r="B34" s="309" t="s">
        <v>381</v>
      </c>
      <c r="C34" s="174" t="s">
        <v>261</v>
      </c>
      <c r="D34" s="176">
        <v>95.09</v>
      </c>
      <c r="E34" s="176"/>
      <c r="F34" s="176">
        <f>ROUND(D34*E34,2)</f>
        <v>0</v>
      </c>
      <c r="G34" s="310"/>
    </row>
    <row r="35" spans="1:7" x14ac:dyDescent="0.25">
      <c r="A35" s="182" t="s">
        <v>243</v>
      </c>
      <c r="B35" s="170" t="s">
        <v>269</v>
      </c>
      <c r="C35" s="171"/>
      <c r="D35" s="171"/>
      <c r="E35" s="171"/>
      <c r="F35" s="172">
        <f>SUM(F36:F40)</f>
        <v>0</v>
      </c>
      <c r="G35" s="173"/>
    </row>
    <row r="36" spans="1:7" x14ac:dyDescent="0.25">
      <c r="A36" s="174" t="s">
        <v>308</v>
      </c>
      <c r="B36" s="309" t="s">
        <v>382</v>
      </c>
      <c r="C36" s="174" t="s">
        <v>261</v>
      </c>
      <c r="D36" s="176">
        <v>18.05</v>
      </c>
      <c r="E36" s="176"/>
      <c r="F36" s="176">
        <f>ROUND(D36*E36,2)</f>
        <v>0</v>
      </c>
      <c r="G36" s="310"/>
    </row>
    <row r="37" spans="1:7" ht="12" customHeight="1" x14ac:dyDescent="0.25">
      <c r="A37" s="174" t="s">
        <v>311</v>
      </c>
      <c r="B37" s="309" t="s">
        <v>383</v>
      </c>
      <c r="C37" s="174" t="s">
        <v>261</v>
      </c>
      <c r="D37" s="176">
        <v>52.34</v>
      </c>
      <c r="E37" s="176"/>
      <c r="F37" s="176">
        <f>ROUND(D37*E37,2)</f>
        <v>0</v>
      </c>
      <c r="G37" s="177"/>
    </row>
    <row r="38" spans="1:7" x14ac:dyDescent="0.25">
      <c r="A38" s="174" t="s">
        <v>314</v>
      </c>
      <c r="B38" s="309" t="s">
        <v>384</v>
      </c>
      <c r="C38" s="174" t="s">
        <v>261</v>
      </c>
      <c r="D38" s="176">
        <v>7.5</v>
      </c>
      <c r="E38" s="176"/>
      <c r="F38" s="176">
        <f>ROUND(D38*E38,2)</f>
        <v>0</v>
      </c>
      <c r="G38" s="177"/>
    </row>
    <row r="39" spans="1:7" x14ac:dyDescent="0.25">
      <c r="A39" s="174" t="s">
        <v>316</v>
      </c>
      <c r="B39" s="309" t="s">
        <v>385</v>
      </c>
      <c r="C39" s="174" t="s">
        <v>261</v>
      </c>
      <c r="D39" s="176">
        <v>5.6</v>
      </c>
      <c r="E39" s="176"/>
      <c r="F39" s="176">
        <f>ROUND(D39*E39,2)</f>
        <v>0</v>
      </c>
      <c r="G39" s="177"/>
    </row>
    <row r="40" spans="1:7" x14ac:dyDescent="0.25">
      <c r="A40" s="174" t="s">
        <v>319</v>
      </c>
      <c r="B40" s="309" t="s">
        <v>386</v>
      </c>
      <c r="C40" s="174" t="s">
        <v>261</v>
      </c>
      <c r="D40" s="176">
        <v>52.27600000000001</v>
      </c>
      <c r="E40" s="176"/>
      <c r="F40" s="176">
        <f>ROUND(D40*E40,2)</f>
        <v>0</v>
      </c>
      <c r="G40" s="177"/>
    </row>
    <row r="41" spans="1:7" x14ac:dyDescent="0.25">
      <c r="A41" s="182" t="s">
        <v>334</v>
      </c>
      <c r="B41" s="170" t="s">
        <v>271</v>
      </c>
      <c r="C41" s="171"/>
      <c r="D41" s="171"/>
      <c r="E41" s="171"/>
      <c r="F41" s="172">
        <f>SUM(F42:F46)</f>
        <v>0</v>
      </c>
      <c r="G41" s="173"/>
    </row>
    <row r="42" spans="1:7" x14ac:dyDescent="0.25">
      <c r="A42" s="174" t="s">
        <v>387</v>
      </c>
      <c r="B42" s="309" t="s">
        <v>388</v>
      </c>
      <c r="C42" s="174" t="s">
        <v>261</v>
      </c>
      <c r="D42" s="176">
        <v>258.90000000000003</v>
      </c>
      <c r="E42" s="176"/>
      <c r="F42" s="176">
        <f>ROUND(D42*E42,2)</f>
        <v>0</v>
      </c>
      <c r="G42" s="177"/>
    </row>
    <row r="43" spans="1:7" x14ac:dyDescent="0.25">
      <c r="A43" s="174" t="s">
        <v>389</v>
      </c>
      <c r="B43" s="309" t="s">
        <v>272</v>
      </c>
      <c r="C43" s="174" t="s">
        <v>261</v>
      </c>
      <c r="D43" s="176">
        <v>26.67</v>
      </c>
      <c r="E43" s="176"/>
      <c r="F43" s="176">
        <f>ROUND(D43*E43,2)</f>
        <v>0</v>
      </c>
      <c r="G43" s="177"/>
    </row>
    <row r="44" spans="1:7" x14ac:dyDescent="0.25">
      <c r="A44" s="174" t="s">
        <v>390</v>
      </c>
      <c r="B44" s="309" t="s">
        <v>391</v>
      </c>
      <c r="C44" s="174" t="s">
        <v>261</v>
      </c>
      <c r="D44" s="176">
        <v>218.31</v>
      </c>
      <c r="E44" s="176"/>
      <c r="F44" s="176">
        <f>ROUND(D44*E44,2)</f>
        <v>0</v>
      </c>
      <c r="G44" s="177"/>
    </row>
    <row r="45" spans="1:7" x14ac:dyDescent="0.25">
      <c r="A45" s="174" t="s">
        <v>392</v>
      </c>
      <c r="B45" s="309" t="s">
        <v>393</v>
      </c>
      <c r="C45" s="174" t="s">
        <v>261</v>
      </c>
      <c r="D45" s="176">
        <v>13.920000000000002</v>
      </c>
      <c r="E45" s="176"/>
      <c r="F45" s="176">
        <f>ROUND(D45*E45,2)</f>
        <v>0</v>
      </c>
      <c r="G45" s="177"/>
    </row>
    <row r="46" spans="1:7" x14ac:dyDescent="0.25">
      <c r="A46" s="174" t="s">
        <v>394</v>
      </c>
      <c r="B46" s="309" t="s">
        <v>395</v>
      </c>
      <c r="C46" s="174" t="s">
        <v>261</v>
      </c>
      <c r="D46" s="176">
        <v>33.07</v>
      </c>
      <c r="E46" s="176"/>
      <c r="F46" s="176">
        <f>ROUND(D46*E46,2)</f>
        <v>0</v>
      </c>
      <c r="G46" s="177"/>
    </row>
    <row r="47" spans="1:7" x14ac:dyDescent="0.25">
      <c r="A47" s="182" t="s">
        <v>396</v>
      </c>
      <c r="B47" s="170" t="s">
        <v>397</v>
      </c>
      <c r="C47" s="171"/>
      <c r="D47" s="171"/>
      <c r="E47" s="171"/>
      <c r="F47" s="172">
        <f>SUM(F48)</f>
        <v>0</v>
      </c>
      <c r="G47" s="173"/>
    </row>
    <row r="48" spans="1:7" x14ac:dyDescent="0.25">
      <c r="A48" s="174" t="s">
        <v>398</v>
      </c>
      <c r="B48" s="309" t="s">
        <v>399</v>
      </c>
      <c r="C48" s="174" t="s">
        <v>261</v>
      </c>
      <c r="D48" s="176">
        <v>8.6</v>
      </c>
      <c r="E48" s="176"/>
      <c r="F48" s="176">
        <f>ROUND(D48*E48,2)</f>
        <v>0</v>
      </c>
      <c r="G48" s="177"/>
    </row>
    <row r="49" spans="1:7" x14ac:dyDescent="0.25">
      <c r="A49" s="182" t="s">
        <v>400</v>
      </c>
      <c r="B49" s="170" t="s">
        <v>274</v>
      </c>
      <c r="C49" s="171"/>
      <c r="D49" s="171"/>
      <c r="E49" s="171"/>
      <c r="F49" s="172">
        <f>SUM(F50:F53)</f>
        <v>0</v>
      </c>
      <c r="G49" s="173"/>
    </row>
    <row r="50" spans="1:7" x14ac:dyDescent="0.25">
      <c r="A50" s="174" t="s">
        <v>401</v>
      </c>
      <c r="B50" s="309" t="s">
        <v>402</v>
      </c>
      <c r="C50" s="174" t="s">
        <v>25</v>
      </c>
      <c r="D50" s="176">
        <v>2</v>
      </c>
      <c r="E50" s="176"/>
      <c r="F50" s="176">
        <f>ROUND(D50*E50,2)</f>
        <v>0</v>
      </c>
      <c r="G50" s="177"/>
    </row>
    <row r="51" spans="1:7" x14ac:dyDescent="0.25">
      <c r="A51" s="174" t="s">
        <v>403</v>
      </c>
      <c r="B51" s="309" t="s">
        <v>404</v>
      </c>
      <c r="C51" s="174" t="s">
        <v>25</v>
      </c>
      <c r="D51" s="176">
        <v>2</v>
      </c>
      <c r="E51" s="176"/>
      <c r="F51" s="176">
        <f>ROUND(D51*E51,2)</f>
        <v>0</v>
      </c>
      <c r="G51" s="177"/>
    </row>
    <row r="52" spans="1:7" x14ac:dyDescent="0.25">
      <c r="A52" s="174" t="s">
        <v>405</v>
      </c>
      <c r="B52" s="309" t="s">
        <v>406</v>
      </c>
      <c r="C52" s="174" t="s">
        <v>25</v>
      </c>
      <c r="D52" s="176">
        <v>2</v>
      </c>
      <c r="E52" s="176"/>
      <c r="F52" s="176">
        <f>ROUND(D52*E52,2)</f>
        <v>0</v>
      </c>
      <c r="G52" s="177"/>
    </row>
    <row r="53" spans="1:7" x14ac:dyDescent="0.25">
      <c r="A53" s="174" t="s">
        <v>407</v>
      </c>
      <c r="B53" s="309" t="s">
        <v>408</v>
      </c>
      <c r="C53" s="174" t="s">
        <v>261</v>
      </c>
      <c r="D53" s="176">
        <v>3.35</v>
      </c>
      <c r="E53" s="176"/>
      <c r="F53" s="176">
        <f>ROUND(D53*E53,2)</f>
        <v>0</v>
      </c>
      <c r="G53" s="177"/>
    </row>
    <row r="54" spans="1:7" x14ac:dyDescent="0.25">
      <c r="A54" s="182" t="s">
        <v>409</v>
      </c>
      <c r="B54" s="170" t="s">
        <v>410</v>
      </c>
      <c r="C54" s="171"/>
      <c r="D54" s="171"/>
      <c r="E54" s="171"/>
      <c r="F54" s="172">
        <f>SUM(F55:F58)</f>
        <v>0</v>
      </c>
      <c r="G54" s="173"/>
    </row>
    <row r="55" spans="1:7" x14ac:dyDescent="0.25">
      <c r="A55" s="174" t="s">
        <v>411</v>
      </c>
      <c r="B55" s="309" t="s">
        <v>412</v>
      </c>
      <c r="C55" s="174" t="s">
        <v>25</v>
      </c>
      <c r="D55" s="176">
        <v>4</v>
      </c>
      <c r="E55" s="176"/>
      <c r="F55" s="176">
        <f>ROUND(D55*E55,2)</f>
        <v>0</v>
      </c>
      <c r="G55" s="177"/>
    </row>
    <row r="56" spans="1:7" x14ac:dyDescent="0.25">
      <c r="A56" s="174" t="s">
        <v>413</v>
      </c>
      <c r="B56" s="309" t="s">
        <v>414</v>
      </c>
      <c r="C56" s="174" t="s">
        <v>25</v>
      </c>
      <c r="D56" s="176">
        <v>2</v>
      </c>
      <c r="E56" s="176"/>
      <c r="F56" s="176">
        <f>ROUND(D56*E56,2)</f>
        <v>0</v>
      </c>
      <c r="G56" s="177"/>
    </row>
    <row r="57" spans="1:7" x14ac:dyDescent="0.25">
      <c r="A57" s="174" t="s">
        <v>415</v>
      </c>
      <c r="B57" s="309" t="s">
        <v>416</v>
      </c>
      <c r="C57" s="174" t="s">
        <v>25</v>
      </c>
      <c r="D57" s="176">
        <v>1</v>
      </c>
      <c r="E57" s="176"/>
      <c r="F57" s="176">
        <f>ROUND(D57*E57,2)</f>
        <v>0</v>
      </c>
      <c r="G57" s="177"/>
    </row>
    <row r="58" spans="1:7" x14ac:dyDescent="0.25">
      <c r="A58" s="174" t="s">
        <v>417</v>
      </c>
      <c r="B58" s="309" t="s">
        <v>418</v>
      </c>
      <c r="C58" s="174" t="s">
        <v>25</v>
      </c>
      <c r="D58" s="176">
        <v>4</v>
      </c>
      <c r="E58" s="176"/>
      <c r="F58" s="176">
        <f>ROUND(D58*E58,2)</f>
        <v>0</v>
      </c>
      <c r="G58" s="177"/>
    </row>
    <row r="59" spans="1:7" x14ac:dyDescent="0.25">
      <c r="A59" s="182" t="s">
        <v>419</v>
      </c>
      <c r="B59" s="170" t="s">
        <v>278</v>
      </c>
      <c r="C59" s="171"/>
      <c r="D59" s="171"/>
      <c r="E59" s="171"/>
      <c r="F59" s="172">
        <f>SUM(F60:F71)</f>
        <v>0</v>
      </c>
      <c r="G59" s="173"/>
    </row>
    <row r="60" spans="1:7" x14ac:dyDescent="0.25">
      <c r="A60" s="174" t="s">
        <v>420</v>
      </c>
      <c r="B60" s="309" t="s">
        <v>421</v>
      </c>
      <c r="C60" s="174" t="s">
        <v>25</v>
      </c>
      <c r="D60" s="176">
        <v>1</v>
      </c>
      <c r="E60" s="176"/>
      <c r="F60" s="176">
        <f t="shared" ref="F60:F71" si="2">ROUND(D60*E60,2)</f>
        <v>0</v>
      </c>
      <c r="G60" s="177"/>
    </row>
    <row r="61" spans="1:7" x14ac:dyDescent="0.25">
      <c r="A61" s="174" t="s">
        <v>422</v>
      </c>
      <c r="B61" s="309" t="s">
        <v>423</v>
      </c>
      <c r="C61" s="174" t="s">
        <v>25</v>
      </c>
      <c r="D61" s="176">
        <v>1</v>
      </c>
      <c r="E61" s="176"/>
      <c r="F61" s="176">
        <f t="shared" si="2"/>
        <v>0</v>
      </c>
      <c r="G61" s="177"/>
    </row>
    <row r="62" spans="1:7" x14ac:dyDescent="0.25">
      <c r="A62" s="174" t="s">
        <v>424</v>
      </c>
      <c r="B62" s="309" t="s">
        <v>425</v>
      </c>
      <c r="C62" s="174" t="s">
        <v>25</v>
      </c>
      <c r="D62" s="176">
        <v>1</v>
      </c>
      <c r="E62" s="176"/>
      <c r="F62" s="176">
        <f t="shared" si="2"/>
        <v>0</v>
      </c>
      <c r="G62" s="177"/>
    </row>
    <row r="63" spans="1:7" x14ac:dyDescent="0.25">
      <c r="A63" s="174" t="s">
        <v>426</v>
      </c>
      <c r="B63" s="309" t="s">
        <v>427</v>
      </c>
      <c r="C63" s="174" t="s">
        <v>25</v>
      </c>
      <c r="D63" s="176">
        <v>2</v>
      </c>
      <c r="E63" s="176"/>
      <c r="F63" s="176">
        <f t="shared" si="2"/>
        <v>0</v>
      </c>
      <c r="G63" s="177"/>
    </row>
    <row r="64" spans="1:7" x14ac:dyDescent="0.25">
      <c r="A64" s="174" t="s">
        <v>428</v>
      </c>
      <c r="B64" s="309" t="s">
        <v>429</v>
      </c>
      <c r="C64" s="174" t="s">
        <v>25</v>
      </c>
      <c r="D64" s="176">
        <v>2</v>
      </c>
      <c r="E64" s="176"/>
      <c r="F64" s="176">
        <f t="shared" si="2"/>
        <v>0</v>
      </c>
      <c r="G64" s="177"/>
    </row>
    <row r="65" spans="1:7" x14ac:dyDescent="0.25">
      <c r="A65" s="174" t="s">
        <v>430</v>
      </c>
      <c r="B65" s="309" t="s">
        <v>431</v>
      </c>
      <c r="C65" s="174" t="s">
        <v>25</v>
      </c>
      <c r="D65" s="176">
        <v>2</v>
      </c>
      <c r="E65" s="176"/>
      <c r="F65" s="176">
        <f t="shared" si="2"/>
        <v>0</v>
      </c>
      <c r="G65" s="177"/>
    </row>
    <row r="66" spans="1:7" x14ac:dyDescent="0.25">
      <c r="A66" s="174" t="s">
        <v>432</v>
      </c>
      <c r="B66" s="309" t="s">
        <v>433</v>
      </c>
      <c r="C66" s="174" t="s">
        <v>25</v>
      </c>
      <c r="D66" s="176">
        <v>2</v>
      </c>
      <c r="E66" s="176"/>
      <c r="F66" s="176">
        <f t="shared" si="2"/>
        <v>0</v>
      </c>
      <c r="G66" s="177"/>
    </row>
    <row r="67" spans="1:7" x14ac:dyDescent="0.25">
      <c r="A67" s="174" t="s">
        <v>434</v>
      </c>
      <c r="B67" s="309" t="s">
        <v>435</v>
      </c>
      <c r="C67" s="174" t="s">
        <v>25</v>
      </c>
      <c r="D67" s="176">
        <v>4</v>
      </c>
      <c r="E67" s="176"/>
      <c r="F67" s="176">
        <f t="shared" si="2"/>
        <v>0</v>
      </c>
      <c r="G67" s="177"/>
    </row>
    <row r="68" spans="1:7" x14ac:dyDescent="0.25">
      <c r="A68" s="174" t="s">
        <v>436</v>
      </c>
      <c r="B68" s="309" t="s">
        <v>437</v>
      </c>
      <c r="C68" s="174" t="s">
        <v>25</v>
      </c>
      <c r="D68" s="176">
        <v>2</v>
      </c>
      <c r="E68" s="176"/>
      <c r="F68" s="176">
        <f t="shared" si="2"/>
        <v>0</v>
      </c>
      <c r="G68" s="177"/>
    </row>
    <row r="69" spans="1:7" x14ac:dyDescent="0.25">
      <c r="A69" s="174" t="s">
        <v>438</v>
      </c>
      <c r="B69" s="309" t="s">
        <v>439</v>
      </c>
      <c r="C69" s="174" t="s">
        <v>25</v>
      </c>
      <c r="D69" s="176">
        <v>2</v>
      </c>
      <c r="E69" s="176"/>
      <c r="F69" s="176">
        <f t="shared" si="2"/>
        <v>0</v>
      </c>
      <c r="G69" s="177"/>
    </row>
    <row r="70" spans="1:7" x14ac:dyDescent="0.25">
      <c r="A70" s="174" t="s">
        <v>440</v>
      </c>
      <c r="B70" s="309" t="s">
        <v>441</v>
      </c>
      <c r="C70" s="174" t="s">
        <v>25</v>
      </c>
      <c r="D70" s="176">
        <v>2</v>
      </c>
      <c r="E70" s="176"/>
      <c r="F70" s="176">
        <f t="shared" si="2"/>
        <v>0</v>
      </c>
      <c r="G70" s="177"/>
    </row>
    <row r="71" spans="1:7" x14ac:dyDescent="0.25">
      <c r="A71" s="174" t="s">
        <v>442</v>
      </c>
      <c r="B71" s="309" t="s">
        <v>443</v>
      </c>
      <c r="C71" s="174" t="s">
        <v>25</v>
      </c>
      <c r="D71" s="176">
        <v>1</v>
      </c>
      <c r="E71" s="176"/>
      <c r="F71" s="176">
        <f t="shared" si="2"/>
        <v>0</v>
      </c>
      <c r="G71" s="177"/>
    </row>
    <row r="72" spans="1:7" x14ac:dyDescent="0.25">
      <c r="A72" s="182" t="s">
        <v>444</v>
      </c>
      <c r="B72" s="170" t="s">
        <v>445</v>
      </c>
      <c r="C72" s="171"/>
      <c r="D72" s="171"/>
      <c r="E72" s="171"/>
      <c r="F72" s="172">
        <f>SUM(F73:F75)</f>
        <v>0</v>
      </c>
      <c r="G72" s="173"/>
    </row>
    <row r="73" spans="1:7" x14ac:dyDescent="0.25">
      <c r="A73" s="174" t="s">
        <v>446</v>
      </c>
      <c r="B73" s="309" t="s">
        <v>447</v>
      </c>
      <c r="C73" s="174" t="s">
        <v>261</v>
      </c>
      <c r="D73" s="176">
        <v>123.92</v>
      </c>
      <c r="E73" s="176"/>
      <c r="F73" s="176">
        <f>ROUND(D73*E73,2)</f>
        <v>0</v>
      </c>
      <c r="G73" s="177"/>
    </row>
    <row r="74" spans="1:7" x14ac:dyDescent="0.25">
      <c r="A74" s="174" t="s">
        <v>448</v>
      </c>
      <c r="B74" s="309" t="s">
        <v>449</v>
      </c>
      <c r="C74" s="174" t="s">
        <v>261</v>
      </c>
      <c r="D74" s="176">
        <v>1480</v>
      </c>
      <c r="E74" s="176"/>
      <c r="F74" s="176">
        <f>ROUND(D74*E74,2)</f>
        <v>0</v>
      </c>
      <c r="G74" s="177"/>
    </row>
    <row r="75" spans="1:7" x14ac:dyDescent="0.25">
      <c r="A75" s="174" t="s">
        <v>450</v>
      </c>
      <c r="B75" s="309" t="s">
        <v>451</v>
      </c>
      <c r="C75" s="174" t="s">
        <v>261</v>
      </c>
      <c r="D75" s="176">
        <v>10.08</v>
      </c>
      <c r="E75" s="176"/>
      <c r="F75" s="176">
        <f>ROUND(D75*E75,2)</f>
        <v>0</v>
      </c>
      <c r="G75" s="177"/>
    </row>
    <row r="76" spans="1:7" x14ac:dyDescent="0.25">
      <c r="A76" s="182" t="s">
        <v>452</v>
      </c>
      <c r="B76" s="170" t="s">
        <v>307</v>
      </c>
      <c r="C76" s="171"/>
      <c r="D76" s="171"/>
      <c r="E76" s="171"/>
      <c r="F76" s="172">
        <f>SUM(F77:F91)</f>
        <v>0</v>
      </c>
      <c r="G76" s="173"/>
    </row>
    <row r="77" spans="1:7" x14ac:dyDescent="0.25">
      <c r="A77" s="174" t="s">
        <v>453</v>
      </c>
      <c r="B77" s="309" t="s">
        <v>454</v>
      </c>
      <c r="C77" s="174" t="s">
        <v>261</v>
      </c>
      <c r="D77" s="176">
        <v>1.44</v>
      </c>
      <c r="E77" s="176"/>
      <c r="F77" s="176">
        <f t="shared" ref="F77:F86" si="3">ROUND(D77*E77,2)</f>
        <v>0</v>
      </c>
      <c r="G77" s="177"/>
    </row>
    <row r="78" spans="1:7" x14ac:dyDescent="0.25">
      <c r="A78" s="174" t="s">
        <v>455</v>
      </c>
      <c r="B78" s="309" t="s">
        <v>456</v>
      </c>
      <c r="C78" s="174" t="s">
        <v>44</v>
      </c>
      <c r="D78" s="176">
        <v>3.2</v>
      </c>
      <c r="E78" s="176"/>
      <c r="F78" s="176">
        <f t="shared" si="3"/>
        <v>0</v>
      </c>
      <c r="G78" s="177"/>
    </row>
    <row r="79" spans="1:7" x14ac:dyDescent="0.25">
      <c r="A79" s="174" t="s">
        <v>457</v>
      </c>
      <c r="B79" s="309" t="s">
        <v>458</v>
      </c>
      <c r="C79" s="174" t="s">
        <v>261</v>
      </c>
      <c r="D79" s="176">
        <v>113.57</v>
      </c>
      <c r="E79" s="176"/>
      <c r="F79" s="176">
        <f t="shared" si="3"/>
        <v>0</v>
      </c>
      <c r="G79" s="177"/>
    </row>
    <row r="80" spans="1:7" x14ac:dyDescent="0.25">
      <c r="A80" s="174" t="s">
        <v>459</v>
      </c>
      <c r="B80" s="309" t="s">
        <v>460</v>
      </c>
      <c r="C80" s="174" t="s">
        <v>44</v>
      </c>
      <c r="D80" s="176">
        <v>2</v>
      </c>
      <c r="E80" s="176"/>
      <c r="F80" s="176">
        <f t="shared" si="3"/>
        <v>0</v>
      </c>
      <c r="G80" s="177"/>
    </row>
    <row r="81" spans="1:7" ht="12.75" customHeight="1" x14ac:dyDescent="0.25">
      <c r="A81" s="174" t="s">
        <v>461</v>
      </c>
      <c r="B81" s="309" t="s">
        <v>462</v>
      </c>
      <c r="C81" s="174" t="s">
        <v>261</v>
      </c>
      <c r="D81" s="176">
        <v>191.01500000000001</v>
      </c>
      <c r="E81" s="176"/>
      <c r="F81" s="176">
        <f t="shared" si="3"/>
        <v>0</v>
      </c>
      <c r="G81" s="177"/>
    </row>
    <row r="82" spans="1:7" ht="12.75" customHeight="1" x14ac:dyDescent="0.25">
      <c r="A82" s="174" t="s">
        <v>463</v>
      </c>
      <c r="B82" s="309" t="s">
        <v>464</v>
      </c>
      <c r="C82" s="174" t="s">
        <v>261</v>
      </c>
      <c r="D82" s="176">
        <v>426.9</v>
      </c>
      <c r="E82" s="176"/>
      <c r="F82" s="176">
        <f t="shared" si="3"/>
        <v>0</v>
      </c>
      <c r="G82" s="177"/>
    </row>
    <row r="83" spans="1:7" ht="12.75" customHeight="1" x14ac:dyDescent="0.25">
      <c r="A83" s="174" t="s">
        <v>465</v>
      </c>
      <c r="B83" s="309" t="s">
        <v>466</v>
      </c>
      <c r="C83" s="174" t="s">
        <v>261</v>
      </c>
      <c r="D83" s="176">
        <v>3.6</v>
      </c>
      <c r="E83" s="176"/>
      <c r="F83" s="176">
        <f t="shared" si="3"/>
        <v>0</v>
      </c>
      <c r="G83" s="177"/>
    </row>
    <row r="84" spans="1:7" ht="12.75" customHeight="1" x14ac:dyDescent="0.25">
      <c r="A84" s="174" t="s">
        <v>467</v>
      </c>
      <c r="B84" s="309" t="s">
        <v>468</v>
      </c>
      <c r="C84" s="174" t="s">
        <v>261</v>
      </c>
      <c r="D84" s="176">
        <v>74.2</v>
      </c>
      <c r="E84" s="176"/>
      <c r="F84" s="176">
        <f t="shared" si="3"/>
        <v>0</v>
      </c>
      <c r="G84" s="177"/>
    </row>
    <row r="85" spans="1:7" ht="12.75" customHeight="1" x14ac:dyDescent="0.25">
      <c r="A85" s="174" t="s">
        <v>469</v>
      </c>
      <c r="B85" s="309" t="s">
        <v>470</v>
      </c>
      <c r="C85" s="174" t="s">
        <v>25</v>
      </c>
      <c r="D85" s="176">
        <v>1</v>
      </c>
      <c r="E85" s="176"/>
      <c r="F85" s="176">
        <f t="shared" si="3"/>
        <v>0</v>
      </c>
      <c r="G85" s="177"/>
    </row>
    <row r="86" spans="1:7" ht="12.75" customHeight="1" x14ac:dyDescent="0.25">
      <c r="A86" s="174" t="s">
        <v>471</v>
      </c>
      <c r="B86" s="309" t="s">
        <v>472</v>
      </c>
      <c r="C86" s="174" t="s">
        <v>261</v>
      </c>
      <c r="D86" s="176">
        <v>11</v>
      </c>
      <c r="E86" s="176"/>
      <c r="F86" s="176">
        <f t="shared" si="3"/>
        <v>0</v>
      </c>
      <c r="G86" s="177"/>
    </row>
    <row r="87" spans="1:7" ht="12.75" customHeight="1" x14ac:dyDescent="0.25">
      <c r="A87" s="174" t="s">
        <v>522</v>
      </c>
      <c r="B87" s="309" t="s">
        <v>523</v>
      </c>
      <c r="C87" s="174" t="s">
        <v>368</v>
      </c>
      <c r="D87" s="176">
        <v>0.82</v>
      </c>
      <c r="E87" s="176"/>
      <c r="F87" s="176">
        <f t="shared" ref="F87" si="4">ROUND(D87*E87,2)</f>
        <v>0</v>
      </c>
      <c r="G87" s="177"/>
    </row>
    <row r="88" spans="1:7" ht="12.75" customHeight="1" x14ac:dyDescent="0.25">
      <c r="A88" s="174" t="s">
        <v>524</v>
      </c>
      <c r="B88" s="309" t="s">
        <v>525</v>
      </c>
      <c r="C88" s="174" t="s">
        <v>368</v>
      </c>
      <c r="D88" s="176">
        <v>18</v>
      </c>
      <c r="E88" s="176"/>
      <c r="F88" s="176">
        <f t="shared" ref="F88" si="5">ROUND(D88*E88,2)</f>
        <v>0</v>
      </c>
      <c r="G88" s="177"/>
    </row>
    <row r="89" spans="1:7" ht="12.75" customHeight="1" x14ac:dyDescent="0.25">
      <c r="A89" s="174" t="s">
        <v>527</v>
      </c>
      <c r="B89" s="309" t="s">
        <v>529</v>
      </c>
      <c r="C89" s="174" t="s">
        <v>368</v>
      </c>
      <c r="D89" s="176">
        <v>111.0024046719343</v>
      </c>
      <c r="E89" s="176"/>
      <c r="F89" s="176">
        <f t="shared" ref="F89:F90" si="6">ROUND(D89*E89,2)</f>
        <v>0</v>
      </c>
      <c r="G89" s="177"/>
    </row>
    <row r="90" spans="1:7" ht="12.75" customHeight="1" x14ac:dyDescent="0.25">
      <c r="A90" s="174" t="s">
        <v>528</v>
      </c>
      <c r="B90" s="309" t="s">
        <v>530</v>
      </c>
      <c r="C90" s="174" t="s">
        <v>368</v>
      </c>
      <c r="D90" s="176">
        <v>111.0024046719343</v>
      </c>
      <c r="E90" s="176"/>
      <c r="F90" s="176">
        <f t="shared" si="6"/>
        <v>0</v>
      </c>
      <c r="G90" s="177"/>
    </row>
    <row r="91" spans="1:7" x14ac:dyDescent="0.25">
      <c r="A91" s="174"/>
      <c r="B91" s="309"/>
      <c r="C91" s="174"/>
      <c r="D91" s="176"/>
      <c r="E91" s="176"/>
      <c r="F91" s="176"/>
      <c r="G91" s="310"/>
    </row>
    <row r="92" spans="1:7" x14ac:dyDescent="0.25">
      <c r="A92" s="485" t="s">
        <v>473</v>
      </c>
      <c r="B92" s="485"/>
      <c r="C92" s="485"/>
      <c r="D92" s="485"/>
      <c r="E92" s="485"/>
      <c r="F92" s="178">
        <f>SUM(F14,F22,F25,F29,F33,F35,F41,F47,F49,F54,F59,F72,F76)</f>
        <v>0</v>
      </c>
      <c r="G92" s="179"/>
    </row>
    <row r="95" spans="1:7" ht="12.95" customHeight="1" x14ac:dyDescent="0.25">
      <c r="A95" s="180"/>
      <c r="B95" s="486"/>
      <c r="C95" s="486"/>
      <c r="D95" s="486"/>
      <c r="E95" s="486"/>
      <c r="F95" s="486"/>
      <c r="G95" s="486"/>
    </row>
    <row r="96" spans="1:7" ht="12.95" customHeight="1" x14ac:dyDescent="0.25">
      <c r="A96" s="92"/>
      <c r="B96" s="486"/>
      <c r="C96" s="486"/>
      <c r="D96" s="486"/>
      <c r="E96" s="486"/>
      <c r="F96" s="486"/>
      <c r="G96" s="486"/>
    </row>
    <row r="101" spans="5:5" x14ac:dyDescent="0.25">
      <c r="E101" s="181"/>
    </row>
  </sheetData>
  <sheetProtection selectLockedCells="1" selectUnlockedCells="1"/>
  <mergeCells count="9">
    <mergeCell ref="A92:E92"/>
    <mergeCell ref="B95:G95"/>
    <mergeCell ref="B96:G96"/>
    <mergeCell ref="C1:G1"/>
    <mergeCell ref="C2:G2"/>
    <mergeCell ref="C3:G3"/>
    <mergeCell ref="C4:G4"/>
    <mergeCell ref="C5:G5"/>
    <mergeCell ref="A11:G11"/>
  </mergeCells>
  <printOptions horizontalCentered="1"/>
  <pageMargins left="0.39370078740157483" right="0.39370078740157483" top="0.59055118110236227" bottom="0.86614173228346458" header="0.51181102362204722" footer="0.39370078740157483"/>
  <pageSetup paperSize="9" scale="95" firstPageNumber="0" fitToHeight="0" orientation="landscape" r:id="rId1"/>
  <headerFooter alignWithMargins="0">
    <oddFooter xml:space="preserve">&amp;C&amp;"Times New Roman,Normal"&amp;9	                                           </oddFooter>
  </headerFooter>
  <rowBreaks count="1" manualBreakCount="1">
    <brk id="93" max="16383" man="1"/>
  </row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23553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123825</xdr:rowOff>
              </from>
              <to>
                <xdr:col>1</xdr:col>
                <xdr:colOff>3619500</xdr:colOff>
                <xdr:row>4</xdr:row>
                <xdr:rowOff>28575</xdr:rowOff>
              </to>
            </anchor>
          </objectPr>
        </oleObject>
      </mc:Choice>
      <mc:Fallback>
        <oleObject progId="Figura do Microsoft Photo Editor 3.0" shapeId="2355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S41"/>
  <sheetViews>
    <sheetView showGridLines="0" view="pageBreakPreview" topLeftCell="A10" zoomScaleSheetLayoutView="100" workbookViewId="0">
      <selection activeCell="E17" sqref="E17"/>
    </sheetView>
  </sheetViews>
  <sheetFormatPr defaultRowHeight="12.75" x14ac:dyDescent="0.25"/>
  <cols>
    <col min="1" max="1" width="15" style="234" bestFit="1" customWidth="1"/>
    <col min="2" max="2" width="49.7109375" style="234" customWidth="1"/>
    <col min="3" max="3" width="10" style="234" bestFit="1" customWidth="1"/>
    <col min="4" max="4" width="12" style="234" bestFit="1" customWidth="1"/>
    <col min="5" max="6" width="9.140625" style="234" customWidth="1"/>
    <col min="7" max="7" width="9" style="234" customWidth="1"/>
    <col min="8" max="247" width="8.85546875" style="234" customWidth="1"/>
    <col min="248" max="256" width="9.140625" style="234"/>
    <col min="257" max="257" width="15" style="234" bestFit="1" customWidth="1"/>
    <col min="258" max="258" width="49.7109375" style="234" customWidth="1"/>
    <col min="259" max="259" width="10" style="234" bestFit="1" customWidth="1"/>
    <col min="260" max="260" width="12" style="234" bestFit="1" customWidth="1"/>
    <col min="261" max="262" width="9.140625" style="234" customWidth="1"/>
    <col min="263" max="263" width="9" style="234" customWidth="1"/>
    <col min="264" max="503" width="8.85546875" style="234" customWidth="1"/>
    <col min="504" max="512" width="9.140625" style="234"/>
    <col min="513" max="513" width="15" style="234" bestFit="1" customWidth="1"/>
    <col min="514" max="514" width="49.7109375" style="234" customWidth="1"/>
    <col min="515" max="515" width="10" style="234" bestFit="1" customWidth="1"/>
    <col min="516" max="516" width="12" style="234" bestFit="1" customWidth="1"/>
    <col min="517" max="518" width="9.140625" style="234" customWidth="1"/>
    <col min="519" max="519" width="9" style="234" customWidth="1"/>
    <col min="520" max="759" width="8.85546875" style="234" customWidth="1"/>
    <col min="760" max="768" width="9.140625" style="234"/>
    <col min="769" max="769" width="15" style="234" bestFit="1" customWidth="1"/>
    <col min="770" max="770" width="49.7109375" style="234" customWidth="1"/>
    <col min="771" max="771" width="10" style="234" bestFit="1" customWidth="1"/>
    <col min="772" max="772" width="12" style="234" bestFit="1" customWidth="1"/>
    <col min="773" max="774" width="9.140625" style="234" customWidth="1"/>
    <col min="775" max="775" width="9" style="234" customWidth="1"/>
    <col min="776" max="1015" width="8.85546875" style="234" customWidth="1"/>
    <col min="1016" max="1024" width="9.140625" style="234"/>
    <col min="1025" max="1025" width="15" style="234" bestFit="1" customWidth="1"/>
    <col min="1026" max="1026" width="49.7109375" style="234" customWidth="1"/>
    <col min="1027" max="1027" width="10" style="234" bestFit="1" customWidth="1"/>
    <col min="1028" max="1028" width="12" style="234" bestFit="1" customWidth="1"/>
    <col min="1029" max="1030" width="9.140625" style="234" customWidth="1"/>
    <col min="1031" max="1031" width="9" style="234" customWidth="1"/>
    <col min="1032" max="1271" width="8.85546875" style="234" customWidth="1"/>
    <col min="1272" max="1280" width="9.140625" style="234"/>
    <col min="1281" max="1281" width="15" style="234" bestFit="1" customWidth="1"/>
    <col min="1282" max="1282" width="49.7109375" style="234" customWidth="1"/>
    <col min="1283" max="1283" width="10" style="234" bestFit="1" customWidth="1"/>
    <col min="1284" max="1284" width="12" style="234" bestFit="1" customWidth="1"/>
    <col min="1285" max="1286" width="9.140625" style="234" customWidth="1"/>
    <col min="1287" max="1287" width="9" style="234" customWidth="1"/>
    <col min="1288" max="1527" width="8.85546875" style="234" customWidth="1"/>
    <col min="1528" max="1536" width="9.140625" style="234"/>
    <col min="1537" max="1537" width="15" style="234" bestFit="1" customWidth="1"/>
    <col min="1538" max="1538" width="49.7109375" style="234" customWidth="1"/>
    <col min="1539" max="1539" width="10" style="234" bestFit="1" customWidth="1"/>
    <col min="1540" max="1540" width="12" style="234" bestFit="1" customWidth="1"/>
    <col min="1541" max="1542" width="9.140625" style="234" customWidth="1"/>
    <col min="1543" max="1543" width="9" style="234" customWidth="1"/>
    <col min="1544" max="1783" width="8.85546875" style="234" customWidth="1"/>
    <col min="1784" max="1792" width="9.140625" style="234"/>
    <col min="1793" max="1793" width="15" style="234" bestFit="1" customWidth="1"/>
    <col min="1794" max="1794" width="49.7109375" style="234" customWidth="1"/>
    <col min="1795" max="1795" width="10" style="234" bestFit="1" customWidth="1"/>
    <col min="1796" max="1796" width="12" style="234" bestFit="1" customWidth="1"/>
    <col min="1797" max="1798" width="9.140625" style="234" customWidth="1"/>
    <col min="1799" max="1799" width="9" style="234" customWidth="1"/>
    <col min="1800" max="2039" width="8.85546875" style="234" customWidth="1"/>
    <col min="2040" max="2048" width="9.140625" style="234"/>
    <col min="2049" max="2049" width="15" style="234" bestFit="1" customWidth="1"/>
    <col min="2050" max="2050" width="49.7109375" style="234" customWidth="1"/>
    <col min="2051" max="2051" width="10" style="234" bestFit="1" customWidth="1"/>
    <col min="2052" max="2052" width="12" style="234" bestFit="1" customWidth="1"/>
    <col min="2053" max="2054" width="9.140625" style="234" customWidth="1"/>
    <col min="2055" max="2055" width="9" style="234" customWidth="1"/>
    <col min="2056" max="2295" width="8.85546875" style="234" customWidth="1"/>
    <col min="2296" max="2304" width="9.140625" style="234"/>
    <col min="2305" max="2305" width="15" style="234" bestFit="1" customWidth="1"/>
    <col min="2306" max="2306" width="49.7109375" style="234" customWidth="1"/>
    <col min="2307" max="2307" width="10" style="234" bestFit="1" customWidth="1"/>
    <col min="2308" max="2308" width="12" style="234" bestFit="1" customWidth="1"/>
    <col min="2309" max="2310" width="9.140625" style="234" customWidth="1"/>
    <col min="2311" max="2311" width="9" style="234" customWidth="1"/>
    <col min="2312" max="2551" width="8.85546875" style="234" customWidth="1"/>
    <col min="2552" max="2560" width="9.140625" style="234"/>
    <col min="2561" max="2561" width="15" style="234" bestFit="1" customWidth="1"/>
    <col min="2562" max="2562" width="49.7109375" style="234" customWidth="1"/>
    <col min="2563" max="2563" width="10" style="234" bestFit="1" customWidth="1"/>
    <col min="2564" max="2564" width="12" style="234" bestFit="1" customWidth="1"/>
    <col min="2565" max="2566" width="9.140625" style="234" customWidth="1"/>
    <col min="2567" max="2567" width="9" style="234" customWidth="1"/>
    <col min="2568" max="2807" width="8.85546875" style="234" customWidth="1"/>
    <col min="2808" max="2816" width="9.140625" style="234"/>
    <col min="2817" max="2817" width="15" style="234" bestFit="1" customWidth="1"/>
    <col min="2818" max="2818" width="49.7109375" style="234" customWidth="1"/>
    <col min="2819" max="2819" width="10" style="234" bestFit="1" customWidth="1"/>
    <col min="2820" max="2820" width="12" style="234" bestFit="1" customWidth="1"/>
    <col min="2821" max="2822" width="9.140625" style="234" customWidth="1"/>
    <col min="2823" max="2823" width="9" style="234" customWidth="1"/>
    <col min="2824" max="3063" width="8.85546875" style="234" customWidth="1"/>
    <col min="3064" max="3072" width="9.140625" style="234"/>
    <col min="3073" max="3073" width="15" style="234" bestFit="1" customWidth="1"/>
    <col min="3074" max="3074" width="49.7109375" style="234" customWidth="1"/>
    <col min="3075" max="3075" width="10" style="234" bestFit="1" customWidth="1"/>
    <col min="3076" max="3076" width="12" style="234" bestFit="1" customWidth="1"/>
    <col min="3077" max="3078" width="9.140625" style="234" customWidth="1"/>
    <col min="3079" max="3079" width="9" style="234" customWidth="1"/>
    <col min="3080" max="3319" width="8.85546875" style="234" customWidth="1"/>
    <col min="3320" max="3328" width="9.140625" style="234"/>
    <col min="3329" max="3329" width="15" style="234" bestFit="1" customWidth="1"/>
    <col min="3330" max="3330" width="49.7109375" style="234" customWidth="1"/>
    <col min="3331" max="3331" width="10" style="234" bestFit="1" customWidth="1"/>
    <col min="3332" max="3332" width="12" style="234" bestFit="1" customWidth="1"/>
    <col min="3333" max="3334" width="9.140625" style="234" customWidth="1"/>
    <col min="3335" max="3335" width="9" style="234" customWidth="1"/>
    <col min="3336" max="3575" width="8.85546875" style="234" customWidth="1"/>
    <col min="3576" max="3584" width="9.140625" style="234"/>
    <col min="3585" max="3585" width="15" style="234" bestFit="1" customWidth="1"/>
    <col min="3586" max="3586" width="49.7109375" style="234" customWidth="1"/>
    <col min="3587" max="3587" width="10" style="234" bestFit="1" customWidth="1"/>
    <col min="3588" max="3588" width="12" style="234" bestFit="1" customWidth="1"/>
    <col min="3589" max="3590" width="9.140625" style="234" customWidth="1"/>
    <col min="3591" max="3591" width="9" style="234" customWidth="1"/>
    <col min="3592" max="3831" width="8.85546875" style="234" customWidth="1"/>
    <col min="3832" max="3840" width="9.140625" style="234"/>
    <col min="3841" max="3841" width="15" style="234" bestFit="1" customWidth="1"/>
    <col min="3842" max="3842" width="49.7109375" style="234" customWidth="1"/>
    <col min="3843" max="3843" width="10" style="234" bestFit="1" customWidth="1"/>
    <col min="3844" max="3844" width="12" style="234" bestFit="1" customWidth="1"/>
    <col min="3845" max="3846" width="9.140625" style="234" customWidth="1"/>
    <col min="3847" max="3847" width="9" style="234" customWidth="1"/>
    <col min="3848" max="4087" width="8.85546875" style="234" customWidth="1"/>
    <col min="4088" max="4096" width="9.140625" style="234"/>
    <col min="4097" max="4097" width="15" style="234" bestFit="1" customWidth="1"/>
    <col min="4098" max="4098" width="49.7109375" style="234" customWidth="1"/>
    <col min="4099" max="4099" width="10" style="234" bestFit="1" customWidth="1"/>
    <col min="4100" max="4100" width="12" style="234" bestFit="1" customWidth="1"/>
    <col min="4101" max="4102" width="9.140625" style="234" customWidth="1"/>
    <col min="4103" max="4103" width="9" style="234" customWidth="1"/>
    <col min="4104" max="4343" width="8.85546875" style="234" customWidth="1"/>
    <col min="4344" max="4352" width="9.140625" style="234"/>
    <col min="4353" max="4353" width="15" style="234" bestFit="1" customWidth="1"/>
    <col min="4354" max="4354" width="49.7109375" style="234" customWidth="1"/>
    <col min="4355" max="4355" width="10" style="234" bestFit="1" customWidth="1"/>
    <col min="4356" max="4356" width="12" style="234" bestFit="1" customWidth="1"/>
    <col min="4357" max="4358" width="9.140625" style="234" customWidth="1"/>
    <col min="4359" max="4359" width="9" style="234" customWidth="1"/>
    <col min="4360" max="4599" width="8.85546875" style="234" customWidth="1"/>
    <col min="4600" max="4608" width="9.140625" style="234"/>
    <col min="4609" max="4609" width="15" style="234" bestFit="1" customWidth="1"/>
    <col min="4610" max="4610" width="49.7109375" style="234" customWidth="1"/>
    <col min="4611" max="4611" width="10" style="234" bestFit="1" customWidth="1"/>
    <col min="4612" max="4612" width="12" style="234" bestFit="1" customWidth="1"/>
    <col min="4613" max="4614" width="9.140625" style="234" customWidth="1"/>
    <col min="4615" max="4615" width="9" style="234" customWidth="1"/>
    <col min="4616" max="4855" width="8.85546875" style="234" customWidth="1"/>
    <col min="4856" max="4864" width="9.140625" style="234"/>
    <col min="4865" max="4865" width="15" style="234" bestFit="1" customWidth="1"/>
    <col min="4866" max="4866" width="49.7109375" style="234" customWidth="1"/>
    <col min="4867" max="4867" width="10" style="234" bestFit="1" customWidth="1"/>
    <col min="4868" max="4868" width="12" style="234" bestFit="1" customWidth="1"/>
    <col min="4869" max="4870" width="9.140625" style="234" customWidth="1"/>
    <col min="4871" max="4871" width="9" style="234" customWidth="1"/>
    <col min="4872" max="5111" width="8.85546875" style="234" customWidth="1"/>
    <col min="5112" max="5120" width="9.140625" style="234"/>
    <col min="5121" max="5121" width="15" style="234" bestFit="1" customWidth="1"/>
    <col min="5122" max="5122" width="49.7109375" style="234" customWidth="1"/>
    <col min="5123" max="5123" width="10" style="234" bestFit="1" customWidth="1"/>
    <col min="5124" max="5124" width="12" style="234" bestFit="1" customWidth="1"/>
    <col min="5125" max="5126" width="9.140625" style="234" customWidth="1"/>
    <col min="5127" max="5127" width="9" style="234" customWidth="1"/>
    <col min="5128" max="5367" width="8.85546875" style="234" customWidth="1"/>
    <col min="5368" max="5376" width="9.140625" style="234"/>
    <col min="5377" max="5377" width="15" style="234" bestFit="1" customWidth="1"/>
    <col min="5378" max="5378" width="49.7109375" style="234" customWidth="1"/>
    <col min="5379" max="5379" width="10" style="234" bestFit="1" customWidth="1"/>
    <col min="5380" max="5380" width="12" style="234" bestFit="1" customWidth="1"/>
    <col min="5381" max="5382" width="9.140625" style="234" customWidth="1"/>
    <col min="5383" max="5383" width="9" style="234" customWidth="1"/>
    <col min="5384" max="5623" width="8.85546875" style="234" customWidth="1"/>
    <col min="5624" max="5632" width="9.140625" style="234"/>
    <col min="5633" max="5633" width="15" style="234" bestFit="1" customWidth="1"/>
    <col min="5634" max="5634" width="49.7109375" style="234" customWidth="1"/>
    <col min="5635" max="5635" width="10" style="234" bestFit="1" customWidth="1"/>
    <col min="5636" max="5636" width="12" style="234" bestFit="1" customWidth="1"/>
    <col min="5637" max="5638" width="9.140625" style="234" customWidth="1"/>
    <col min="5639" max="5639" width="9" style="234" customWidth="1"/>
    <col min="5640" max="5879" width="8.85546875" style="234" customWidth="1"/>
    <col min="5880" max="5888" width="9.140625" style="234"/>
    <col min="5889" max="5889" width="15" style="234" bestFit="1" customWidth="1"/>
    <col min="5890" max="5890" width="49.7109375" style="234" customWidth="1"/>
    <col min="5891" max="5891" width="10" style="234" bestFit="1" customWidth="1"/>
    <col min="5892" max="5892" width="12" style="234" bestFit="1" customWidth="1"/>
    <col min="5893" max="5894" width="9.140625" style="234" customWidth="1"/>
    <col min="5895" max="5895" width="9" style="234" customWidth="1"/>
    <col min="5896" max="6135" width="8.85546875" style="234" customWidth="1"/>
    <col min="6136" max="6144" width="9.140625" style="234"/>
    <col min="6145" max="6145" width="15" style="234" bestFit="1" customWidth="1"/>
    <col min="6146" max="6146" width="49.7109375" style="234" customWidth="1"/>
    <col min="6147" max="6147" width="10" style="234" bestFit="1" customWidth="1"/>
    <col min="6148" max="6148" width="12" style="234" bestFit="1" customWidth="1"/>
    <col min="6149" max="6150" width="9.140625" style="234" customWidth="1"/>
    <col min="6151" max="6151" width="9" style="234" customWidth="1"/>
    <col min="6152" max="6391" width="8.85546875" style="234" customWidth="1"/>
    <col min="6392" max="6400" width="9.140625" style="234"/>
    <col min="6401" max="6401" width="15" style="234" bestFit="1" customWidth="1"/>
    <col min="6402" max="6402" width="49.7109375" style="234" customWidth="1"/>
    <col min="6403" max="6403" width="10" style="234" bestFit="1" customWidth="1"/>
    <col min="6404" max="6404" width="12" style="234" bestFit="1" customWidth="1"/>
    <col min="6405" max="6406" width="9.140625" style="234" customWidth="1"/>
    <col min="6407" max="6407" width="9" style="234" customWidth="1"/>
    <col min="6408" max="6647" width="8.85546875" style="234" customWidth="1"/>
    <col min="6648" max="6656" width="9.140625" style="234"/>
    <col min="6657" max="6657" width="15" style="234" bestFit="1" customWidth="1"/>
    <col min="6658" max="6658" width="49.7109375" style="234" customWidth="1"/>
    <col min="6659" max="6659" width="10" style="234" bestFit="1" customWidth="1"/>
    <col min="6660" max="6660" width="12" style="234" bestFit="1" customWidth="1"/>
    <col min="6661" max="6662" width="9.140625" style="234" customWidth="1"/>
    <col min="6663" max="6663" width="9" style="234" customWidth="1"/>
    <col min="6664" max="6903" width="8.85546875" style="234" customWidth="1"/>
    <col min="6904" max="6912" width="9.140625" style="234"/>
    <col min="6913" max="6913" width="15" style="234" bestFit="1" customWidth="1"/>
    <col min="6914" max="6914" width="49.7109375" style="234" customWidth="1"/>
    <col min="6915" max="6915" width="10" style="234" bestFit="1" customWidth="1"/>
    <col min="6916" max="6916" width="12" style="234" bestFit="1" customWidth="1"/>
    <col min="6917" max="6918" width="9.140625" style="234" customWidth="1"/>
    <col min="6919" max="6919" width="9" style="234" customWidth="1"/>
    <col min="6920" max="7159" width="8.85546875" style="234" customWidth="1"/>
    <col min="7160" max="7168" width="9.140625" style="234"/>
    <col min="7169" max="7169" width="15" style="234" bestFit="1" customWidth="1"/>
    <col min="7170" max="7170" width="49.7109375" style="234" customWidth="1"/>
    <col min="7171" max="7171" width="10" style="234" bestFit="1" customWidth="1"/>
    <col min="7172" max="7172" width="12" style="234" bestFit="1" customWidth="1"/>
    <col min="7173" max="7174" width="9.140625" style="234" customWidth="1"/>
    <col min="7175" max="7175" width="9" style="234" customWidth="1"/>
    <col min="7176" max="7415" width="8.85546875" style="234" customWidth="1"/>
    <col min="7416" max="7424" width="9.140625" style="234"/>
    <col min="7425" max="7425" width="15" style="234" bestFit="1" customWidth="1"/>
    <col min="7426" max="7426" width="49.7109375" style="234" customWidth="1"/>
    <col min="7427" max="7427" width="10" style="234" bestFit="1" customWidth="1"/>
    <col min="7428" max="7428" width="12" style="234" bestFit="1" customWidth="1"/>
    <col min="7429" max="7430" width="9.140625" style="234" customWidth="1"/>
    <col min="7431" max="7431" width="9" style="234" customWidth="1"/>
    <col min="7432" max="7671" width="8.85546875" style="234" customWidth="1"/>
    <col min="7672" max="7680" width="9.140625" style="234"/>
    <col min="7681" max="7681" width="15" style="234" bestFit="1" customWidth="1"/>
    <col min="7682" max="7682" width="49.7109375" style="234" customWidth="1"/>
    <col min="7683" max="7683" width="10" style="234" bestFit="1" customWidth="1"/>
    <col min="7684" max="7684" width="12" style="234" bestFit="1" customWidth="1"/>
    <col min="7685" max="7686" width="9.140625" style="234" customWidth="1"/>
    <col min="7687" max="7687" width="9" style="234" customWidth="1"/>
    <col min="7688" max="7927" width="8.85546875" style="234" customWidth="1"/>
    <col min="7928" max="7936" width="9.140625" style="234"/>
    <col min="7937" max="7937" width="15" style="234" bestFit="1" customWidth="1"/>
    <col min="7938" max="7938" width="49.7109375" style="234" customWidth="1"/>
    <col min="7939" max="7939" width="10" style="234" bestFit="1" customWidth="1"/>
    <col min="7940" max="7940" width="12" style="234" bestFit="1" customWidth="1"/>
    <col min="7941" max="7942" width="9.140625" style="234" customWidth="1"/>
    <col min="7943" max="7943" width="9" style="234" customWidth="1"/>
    <col min="7944" max="8183" width="8.85546875" style="234" customWidth="1"/>
    <col min="8184" max="8192" width="9.140625" style="234"/>
    <col min="8193" max="8193" width="15" style="234" bestFit="1" customWidth="1"/>
    <col min="8194" max="8194" width="49.7109375" style="234" customWidth="1"/>
    <col min="8195" max="8195" width="10" style="234" bestFit="1" customWidth="1"/>
    <col min="8196" max="8196" width="12" style="234" bestFit="1" customWidth="1"/>
    <col min="8197" max="8198" width="9.140625" style="234" customWidth="1"/>
    <col min="8199" max="8199" width="9" style="234" customWidth="1"/>
    <col min="8200" max="8439" width="8.85546875" style="234" customWidth="1"/>
    <col min="8440" max="8448" width="9.140625" style="234"/>
    <col min="8449" max="8449" width="15" style="234" bestFit="1" customWidth="1"/>
    <col min="8450" max="8450" width="49.7109375" style="234" customWidth="1"/>
    <col min="8451" max="8451" width="10" style="234" bestFit="1" customWidth="1"/>
    <col min="8452" max="8452" width="12" style="234" bestFit="1" customWidth="1"/>
    <col min="8453" max="8454" width="9.140625" style="234" customWidth="1"/>
    <col min="8455" max="8455" width="9" style="234" customWidth="1"/>
    <col min="8456" max="8695" width="8.85546875" style="234" customWidth="1"/>
    <col min="8696" max="8704" width="9.140625" style="234"/>
    <col min="8705" max="8705" width="15" style="234" bestFit="1" customWidth="1"/>
    <col min="8706" max="8706" width="49.7109375" style="234" customWidth="1"/>
    <col min="8707" max="8707" width="10" style="234" bestFit="1" customWidth="1"/>
    <col min="8708" max="8708" width="12" style="234" bestFit="1" customWidth="1"/>
    <col min="8709" max="8710" width="9.140625" style="234" customWidth="1"/>
    <col min="8711" max="8711" width="9" style="234" customWidth="1"/>
    <col min="8712" max="8951" width="8.85546875" style="234" customWidth="1"/>
    <col min="8952" max="8960" width="9.140625" style="234"/>
    <col min="8961" max="8961" width="15" style="234" bestFit="1" customWidth="1"/>
    <col min="8962" max="8962" width="49.7109375" style="234" customWidth="1"/>
    <col min="8963" max="8963" width="10" style="234" bestFit="1" customWidth="1"/>
    <col min="8964" max="8964" width="12" style="234" bestFit="1" customWidth="1"/>
    <col min="8965" max="8966" width="9.140625" style="234" customWidth="1"/>
    <col min="8967" max="8967" width="9" style="234" customWidth="1"/>
    <col min="8968" max="9207" width="8.85546875" style="234" customWidth="1"/>
    <col min="9208" max="9216" width="9.140625" style="234"/>
    <col min="9217" max="9217" width="15" style="234" bestFit="1" customWidth="1"/>
    <col min="9218" max="9218" width="49.7109375" style="234" customWidth="1"/>
    <col min="9219" max="9219" width="10" style="234" bestFit="1" customWidth="1"/>
    <col min="9220" max="9220" width="12" style="234" bestFit="1" customWidth="1"/>
    <col min="9221" max="9222" width="9.140625" style="234" customWidth="1"/>
    <col min="9223" max="9223" width="9" style="234" customWidth="1"/>
    <col min="9224" max="9463" width="8.85546875" style="234" customWidth="1"/>
    <col min="9464" max="9472" width="9.140625" style="234"/>
    <col min="9473" max="9473" width="15" style="234" bestFit="1" customWidth="1"/>
    <col min="9474" max="9474" width="49.7109375" style="234" customWidth="1"/>
    <col min="9475" max="9475" width="10" style="234" bestFit="1" customWidth="1"/>
    <col min="9476" max="9476" width="12" style="234" bestFit="1" customWidth="1"/>
    <col min="9477" max="9478" width="9.140625" style="234" customWidth="1"/>
    <col min="9479" max="9479" width="9" style="234" customWidth="1"/>
    <col min="9480" max="9719" width="8.85546875" style="234" customWidth="1"/>
    <col min="9720" max="9728" width="9.140625" style="234"/>
    <col min="9729" max="9729" width="15" style="234" bestFit="1" customWidth="1"/>
    <col min="9730" max="9730" width="49.7109375" style="234" customWidth="1"/>
    <col min="9731" max="9731" width="10" style="234" bestFit="1" customWidth="1"/>
    <col min="9732" max="9732" width="12" style="234" bestFit="1" customWidth="1"/>
    <col min="9733" max="9734" width="9.140625" style="234" customWidth="1"/>
    <col min="9735" max="9735" width="9" style="234" customWidth="1"/>
    <col min="9736" max="9975" width="8.85546875" style="234" customWidth="1"/>
    <col min="9976" max="9984" width="9.140625" style="234"/>
    <col min="9985" max="9985" width="15" style="234" bestFit="1" customWidth="1"/>
    <col min="9986" max="9986" width="49.7109375" style="234" customWidth="1"/>
    <col min="9987" max="9987" width="10" style="234" bestFit="1" customWidth="1"/>
    <col min="9988" max="9988" width="12" style="234" bestFit="1" customWidth="1"/>
    <col min="9989" max="9990" width="9.140625" style="234" customWidth="1"/>
    <col min="9991" max="9991" width="9" style="234" customWidth="1"/>
    <col min="9992" max="10231" width="8.85546875" style="234" customWidth="1"/>
    <col min="10232" max="10240" width="9.140625" style="234"/>
    <col min="10241" max="10241" width="15" style="234" bestFit="1" customWidth="1"/>
    <col min="10242" max="10242" width="49.7109375" style="234" customWidth="1"/>
    <col min="10243" max="10243" width="10" style="234" bestFit="1" customWidth="1"/>
    <col min="10244" max="10244" width="12" style="234" bestFit="1" customWidth="1"/>
    <col min="10245" max="10246" width="9.140625" style="234" customWidth="1"/>
    <col min="10247" max="10247" width="9" style="234" customWidth="1"/>
    <col min="10248" max="10487" width="8.85546875" style="234" customWidth="1"/>
    <col min="10488" max="10496" width="9.140625" style="234"/>
    <col min="10497" max="10497" width="15" style="234" bestFit="1" customWidth="1"/>
    <col min="10498" max="10498" width="49.7109375" style="234" customWidth="1"/>
    <col min="10499" max="10499" width="10" style="234" bestFit="1" customWidth="1"/>
    <col min="10500" max="10500" width="12" style="234" bestFit="1" customWidth="1"/>
    <col min="10501" max="10502" width="9.140625" style="234" customWidth="1"/>
    <col min="10503" max="10503" width="9" style="234" customWidth="1"/>
    <col min="10504" max="10743" width="8.85546875" style="234" customWidth="1"/>
    <col min="10744" max="10752" width="9.140625" style="234"/>
    <col min="10753" max="10753" width="15" style="234" bestFit="1" customWidth="1"/>
    <col min="10754" max="10754" width="49.7109375" style="234" customWidth="1"/>
    <col min="10755" max="10755" width="10" style="234" bestFit="1" customWidth="1"/>
    <col min="10756" max="10756" width="12" style="234" bestFit="1" customWidth="1"/>
    <col min="10757" max="10758" width="9.140625" style="234" customWidth="1"/>
    <col min="10759" max="10759" width="9" style="234" customWidth="1"/>
    <col min="10760" max="10999" width="8.85546875" style="234" customWidth="1"/>
    <col min="11000" max="11008" width="9.140625" style="234"/>
    <col min="11009" max="11009" width="15" style="234" bestFit="1" customWidth="1"/>
    <col min="11010" max="11010" width="49.7109375" style="234" customWidth="1"/>
    <col min="11011" max="11011" width="10" style="234" bestFit="1" customWidth="1"/>
    <col min="11012" max="11012" width="12" style="234" bestFit="1" customWidth="1"/>
    <col min="11013" max="11014" width="9.140625" style="234" customWidth="1"/>
    <col min="11015" max="11015" width="9" style="234" customWidth="1"/>
    <col min="11016" max="11255" width="8.85546875" style="234" customWidth="1"/>
    <col min="11256" max="11264" width="9.140625" style="234"/>
    <col min="11265" max="11265" width="15" style="234" bestFit="1" customWidth="1"/>
    <col min="11266" max="11266" width="49.7109375" style="234" customWidth="1"/>
    <col min="11267" max="11267" width="10" style="234" bestFit="1" customWidth="1"/>
    <col min="11268" max="11268" width="12" style="234" bestFit="1" customWidth="1"/>
    <col min="11269" max="11270" width="9.140625" style="234" customWidth="1"/>
    <col min="11271" max="11271" width="9" style="234" customWidth="1"/>
    <col min="11272" max="11511" width="8.85546875" style="234" customWidth="1"/>
    <col min="11512" max="11520" width="9.140625" style="234"/>
    <col min="11521" max="11521" width="15" style="234" bestFit="1" customWidth="1"/>
    <col min="11522" max="11522" width="49.7109375" style="234" customWidth="1"/>
    <col min="11523" max="11523" width="10" style="234" bestFit="1" customWidth="1"/>
    <col min="11524" max="11524" width="12" style="234" bestFit="1" customWidth="1"/>
    <col min="11525" max="11526" width="9.140625" style="234" customWidth="1"/>
    <col min="11527" max="11527" width="9" style="234" customWidth="1"/>
    <col min="11528" max="11767" width="8.85546875" style="234" customWidth="1"/>
    <col min="11768" max="11776" width="9.140625" style="234"/>
    <col min="11777" max="11777" width="15" style="234" bestFit="1" customWidth="1"/>
    <col min="11778" max="11778" width="49.7109375" style="234" customWidth="1"/>
    <col min="11779" max="11779" width="10" style="234" bestFit="1" customWidth="1"/>
    <col min="11780" max="11780" width="12" style="234" bestFit="1" customWidth="1"/>
    <col min="11781" max="11782" width="9.140625" style="234" customWidth="1"/>
    <col min="11783" max="11783" width="9" style="234" customWidth="1"/>
    <col min="11784" max="12023" width="8.85546875" style="234" customWidth="1"/>
    <col min="12024" max="12032" width="9.140625" style="234"/>
    <col min="12033" max="12033" width="15" style="234" bestFit="1" customWidth="1"/>
    <col min="12034" max="12034" width="49.7109375" style="234" customWidth="1"/>
    <col min="12035" max="12035" width="10" style="234" bestFit="1" customWidth="1"/>
    <col min="12036" max="12036" width="12" style="234" bestFit="1" customWidth="1"/>
    <col min="12037" max="12038" width="9.140625" style="234" customWidth="1"/>
    <col min="12039" max="12039" width="9" style="234" customWidth="1"/>
    <col min="12040" max="12279" width="8.85546875" style="234" customWidth="1"/>
    <col min="12280" max="12288" width="9.140625" style="234"/>
    <col min="12289" max="12289" width="15" style="234" bestFit="1" customWidth="1"/>
    <col min="12290" max="12290" width="49.7109375" style="234" customWidth="1"/>
    <col min="12291" max="12291" width="10" style="234" bestFit="1" customWidth="1"/>
    <col min="12292" max="12292" width="12" style="234" bestFit="1" customWidth="1"/>
    <col min="12293" max="12294" width="9.140625" style="234" customWidth="1"/>
    <col min="12295" max="12295" width="9" style="234" customWidth="1"/>
    <col min="12296" max="12535" width="8.85546875" style="234" customWidth="1"/>
    <col min="12536" max="12544" width="9.140625" style="234"/>
    <col min="12545" max="12545" width="15" style="234" bestFit="1" customWidth="1"/>
    <col min="12546" max="12546" width="49.7109375" style="234" customWidth="1"/>
    <col min="12547" max="12547" width="10" style="234" bestFit="1" customWidth="1"/>
    <col min="12548" max="12548" width="12" style="234" bestFit="1" customWidth="1"/>
    <col min="12549" max="12550" width="9.140625" style="234" customWidth="1"/>
    <col min="12551" max="12551" width="9" style="234" customWidth="1"/>
    <col min="12552" max="12791" width="8.85546875" style="234" customWidth="1"/>
    <col min="12792" max="12800" width="9.140625" style="234"/>
    <col min="12801" max="12801" width="15" style="234" bestFit="1" customWidth="1"/>
    <col min="12802" max="12802" width="49.7109375" style="234" customWidth="1"/>
    <col min="12803" max="12803" width="10" style="234" bestFit="1" customWidth="1"/>
    <col min="12804" max="12804" width="12" style="234" bestFit="1" customWidth="1"/>
    <col min="12805" max="12806" width="9.140625" style="234" customWidth="1"/>
    <col min="12807" max="12807" width="9" style="234" customWidth="1"/>
    <col min="12808" max="13047" width="8.85546875" style="234" customWidth="1"/>
    <col min="13048" max="13056" width="9.140625" style="234"/>
    <col min="13057" max="13057" width="15" style="234" bestFit="1" customWidth="1"/>
    <col min="13058" max="13058" width="49.7109375" style="234" customWidth="1"/>
    <col min="13059" max="13059" width="10" style="234" bestFit="1" customWidth="1"/>
    <col min="13060" max="13060" width="12" style="234" bestFit="1" customWidth="1"/>
    <col min="13061" max="13062" width="9.140625" style="234" customWidth="1"/>
    <col min="13063" max="13063" width="9" style="234" customWidth="1"/>
    <col min="13064" max="13303" width="8.85546875" style="234" customWidth="1"/>
    <col min="13304" max="13312" width="9.140625" style="234"/>
    <col min="13313" max="13313" width="15" style="234" bestFit="1" customWidth="1"/>
    <col min="13314" max="13314" width="49.7109375" style="234" customWidth="1"/>
    <col min="13315" max="13315" width="10" style="234" bestFit="1" customWidth="1"/>
    <col min="13316" max="13316" width="12" style="234" bestFit="1" customWidth="1"/>
    <col min="13317" max="13318" width="9.140625" style="234" customWidth="1"/>
    <col min="13319" max="13319" width="9" style="234" customWidth="1"/>
    <col min="13320" max="13559" width="8.85546875" style="234" customWidth="1"/>
    <col min="13560" max="13568" width="9.140625" style="234"/>
    <col min="13569" max="13569" width="15" style="234" bestFit="1" customWidth="1"/>
    <col min="13570" max="13570" width="49.7109375" style="234" customWidth="1"/>
    <col min="13571" max="13571" width="10" style="234" bestFit="1" customWidth="1"/>
    <col min="13572" max="13572" width="12" style="234" bestFit="1" customWidth="1"/>
    <col min="13573" max="13574" width="9.140625" style="234" customWidth="1"/>
    <col min="13575" max="13575" width="9" style="234" customWidth="1"/>
    <col min="13576" max="13815" width="8.85546875" style="234" customWidth="1"/>
    <col min="13816" max="13824" width="9.140625" style="234"/>
    <col min="13825" max="13825" width="15" style="234" bestFit="1" customWidth="1"/>
    <col min="13826" max="13826" width="49.7109375" style="234" customWidth="1"/>
    <col min="13827" max="13827" width="10" style="234" bestFit="1" customWidth="1"/>
    <col min="13828" max="13828" width="12" style="234" bestFit="1" customWidth="1"/>
    <col min="13829" max="13830" width="9.140625" style="234" customWidth="1"/>
    <col min="13831" max="13831" width="9" style="234" customWidth="1"/>
    <col min="13832" max="14071" width="8.85546875" style="234" customWidth="1"/>
    <col min="14072" max="14080" width="9.140625" style="234"/>
    <col min="14081" max="14081" width="15" style="234" bestFit="1" customWidth="1"/>
    <col min="14082" max="14082" width="49.7109375" style="234" customWidth="1"/>
    <col min="14083" max="14083" width="10" style="234" bestFit="1" customWidth="1"/>
    <col min="14084" max="14084" width="12" style="234" bestFit="1" customWidth="1"/>
    <col min="14085" max="14086" width="9.140625" style="234" customWidth="1"/>
    <col min="14087" max="14087" width="9" style="234" customWidth="1"/>
    <col min="14088" max="14327" width="8.85546875" style="234" customWidth="1"/>
    <col min="14328" max="14336" width="9.140625" style="234"/>
    <col min="14337" max="14337" width="15" style="234" bestFit="1" customWidth="1"/>
    <col min="14338" max="14338" width="49.7109375" style="234" customWidth="1"/>
    <col min="14339" max="14339" width="10" style="234" bestFit="1" customWidth="1"/>
    <col min="14340" max="14340" width="12" style="234" bestFit="1" customWidth="1"/>
    <col min="14341" max="14342" width="9.140625" style="234" customWidth="1"/>
    <col min="14343" max="14343" width="9" style="234" customWidth="1"/>
    <col min="14344" max="14583" width="8.85546875" style="234" customWidth="1"/>
    <col min="14584" max="14592" width="9.140625" style="234"/>
    <col min="14593" max="14593" width="15" style="234" bestFit="1" customWidth="1"/>
    <col min="14594" max="14594" width="49.7109375" style="234" customWidth="1"/>
    <col min="14595" max="14595" width="10" style="234" bestFit="1" customWidth="1"/>
    <col min="14596" max="14596" width="12" style="234" bestFit="1" customWidth="1"/>
    <col min="14597" max="14598" width="9.140625" style="234" customWidth="1"/>
    <col min="14599" max="14599" width="9" style="234" customWidth="1"/>
    <col min="14600" max="14839" width="8.85546875" style="234" customWidth="1"/>
    <col min="14840" max="14848" width="9.140625" style="234"/>
    <col min="14849" max="14849" width="15" style="234" bestFit="1" customWidth="1"/>
    <col min="14850" max="14850" width="49.7109375" style="234" customWidth="1"/>
    <col min="14851" max="14851" width="10" style="234" bestFit="1" customWidth="1"/>
    <col min="14852" max="14852" width="12" style="234" bestFit="1" customWidth="1"/>
    <col min="14853" max="14854" width="9.140625" style="234" customWidth="1"/>
    <col min="14855" max="14855" width="9" style="234" customWidth="1"/>
    <col min="14856" max="15095" width="8.85546875" style="234" customWidth="1"/>
    <col min="15096" max="15104" width="9.140625" style="234"/>
    <col min="15105" max="15105" width="15" style="234" bestFit="1" customWidth="1"/>
    <col min="15106" max="15106" width="49.7109375" style="234" customWidth="1"/>
    <col min="15107" max="15107" width="10" style="234" bestFit="1" customWidth="1"/>
    <col min="15108" max="15108" width="12" style="234" bestFit="1" customWidth="1"/>
    <col min="15109" max="15110" width="9.140625" style="234" customWidth="1"/>
    <col min="15111" max="15111" width="9" style="234" customWidth="1"/>
    <col min="15112" max="15351" width="8.85546875" style="234" customWidth="1"/>
    <col min="15352" max="15360" width="9.140625" style="234"/>
    <col min="15361" max="15361" width="15" style="234" bestFit="1" customWidth="1"/>
    <col min="15362" max="15362" width="49.7109375" style="234" customWidth="1"/>
    <col min="15363" max="15363" width="10" style="234" bestFit="1" customWidth="1"/>
    <col min="15364" max="15364" width="12" style="234" bestFit="1" customWidth="1"/>
    <col min="15365" max="15366" width="9.140625" style="234" customWidth="1"/>
    <col min="15367" max="15367" width="9" style="234" customWidth="1"/>
    <col min="15368" max="15607" width="8.85546875" style="234" customWidth="1"/>
    <col min="15608" max="15616" width="9.140625" style="234"/>
    <col min="15617" max="15617" width="15" style="234" bestFit="1" customWidth="1"/>
    <col min="15618" max="15618" width="49.7109375" style="234" customWidth="1"/>
    <col min="15619" max="15619" width="10" style="234" bestFit="1" customWidth="1"/>
    <col min="15620" max="15620" width="12" style="234" bestFit="1" customWidth="1"/>
    <col min="15621" max="15622" width="9.140625" style="234" customWidth="1"/>
    <col min="15623" max="15623" width="9" style="234" customWidth="1"/>
    <col min="15624" max="15863" width="8.85546875" style="234" customWidth="1"/>
    <col min="15864" max="15872" width="9.140625" style="234"/>
    <col min="15873" max="15873" width="15" style="234" bestFit="1" customWidth="1"/>
    <col min="15874" max="15874" width="49.7109375" style="234" customWidth="1"/>
    <col min="15875" max="15875" width="10" style="234" bestFit="1" customWidth="1"/>
    <col min="15876" max="15876" width="12" style="234" bestFit="1" customWidth="1"/>
    <col min="15877" max="15878" width="9.140625" style="234" customWidth="1"/>
    <col min="15879" max="15879" width="9" style="234" customWidth="1"/>
    <col min="15880" max="16119" width="8.85546875" style="234" customWidth="1"/>
    <col min="16120" max="16128" width="9.140625" style="234"/>
    <col min="16129" max="16129" width="15" style="234" bestFit="1" customWidth="1"/>
    <col min="16130" max="16130" width="49.7109375" style="234" customWidth="1"/>
    <col min="16131" max="16131" width="10" style="234" bestFit="1" customWidth="1"/>
    <col min="16132" max="16132" width="12" style="234" bestFit="1" customWidth="1"/>
    <col min="16133" max="16134" width="9.140625" style="234" customWidth="1"/>
    <col min="16135" max="16135" width="9" style="234" customWidth="1"/>
    <col min="16136" max="16375" width="8.85546875" style="234" customWidth="1"/>
    <col min="16376" max="16384" width="9.140625" style="234"/>
  </cols>
  <sheetData>
    <row r="1" spans="1:253" x14ac:dyDescent="0.25">
      <c r="A1" s="311"/>
      <c r="B1" s="312"/>
      <c r="C1" s="313"/>
      <c r="D1" s="314"/>
    </row>
    <row r="2" spans="1:253" x14ac:dyDescent="0.25">
      <c r="A2" s="456" t="str">
        <f>RESUMO!B1</f>
        <v>MINISTÉRIO DA INTEGRAÇÃO NACIONAL - MI</v>
      </c>
      <c r="B2" s="457"/>
      <c r="C2" s="457"/>
      <c r="D2" s="458"/>
    </row>
    <row r="3" spans="1:253" x14ac:dyDescent="0.25">
      <c r="A3" s="315"/>
      <c r="B3" s="457" t="str">
        <f>RESUMO!B2</f>
        <v>COMPANHIA DE DESENVOLVIMENTO DOS VALES DO SÃO FRANCISCO E DO PARNAÍBA</v>
      </c>
      <c r="C3" s="457"/>
      <c r="D3" s="458"/>
    </row>
    <row r="4" spans="1:253" ht="13.5" thickBot="1" x14ac:dyDescent="0.3">
      <c r="A4" s="459" t="str">
        <f>RESUMO!B3</f>
        <v xml:space="preserve">7ª SUPERINTENDÊNCIA REGIONAL </v>
      </c>
      <c r="B4" s="460"/>
      <c r="C4" s="460"/>
      <c r="D4" s="461"/>
    </row>
    <row r="5" spans="1:253" ht="13.5" thickBot="1" x14ac:dyDescent="0.3">
      <c r="B5" s="316"/>
      <c r="C5" s="316"/>
      <c r="D5" s="316"/>
    </row>
    <row r="6" spans="1:253" ht="13.5" thickBot="1" x14ac:dyDescent="0.3">
      <c r="A6" s="500" t="s">
        <v>481</v>
      </c>
      <c r="B6" s="501"/>
      <c r="C6" s="501"/>
      <c r="D6" s="501"/>
    </row>
    <row r="7" spans="1:253" x14ac:dyDescent="0.25">
      <c r="A7" s="317" t="s">
        <v>250</v>
      </c>
      <c r="B7" s="317" t="s">
        <v>251</v>
      </c>
      <c r="C7" s="318"/>
      <c r="D7" s="319"/>
    </row>
    <row r="8" spans="1:253" x14ac:dyDescent="0.25">
      <c r="A8" s="317" t="s">
        <v>336</v>
      </c>
      <c r="B8" s="317" t="s">
        <v>482</v>
      </c>
      <c r="C8" s="320"/>
      <c r="D8" s="321"/>
    </row>
    <row r="9" spans="1:253" s="254" customFormat="1" ht="13.5" thickBot="1" x14ac:dyDescent="0.3">
      <c r="A9" s="322"/>
      <c r="B9" s="323"/>
      <c r="C9" s="323"/>
      <c r="D9" s="323"/>
      <c r="IR9" s="234"/>
      <c r="IS9" s="234"/>
    </row>
    <row r="10" spans="1:253" s="254" customFormat="1" ht="26.25" thickBot="1" x14ac:dyDescent="0.3">
      <c r="A10" s="324" t="s">
        <v>483</v>
      </c>
      <c r="B10" s="325" t="s">
        <v>484</v>
      </c>
      <c r="C10" s="326" t="s">
        <v>485</v>
      </c>
      <c r="D10" s="327" t="s">
        <v>486</v>
      </c>
      <c r="IR10" s="234"/>
      <c r="IS10" s="234"/>
    </row>
    <row r="11" spans="1:253" s="254" customFormat="1" ht="13.5" thickTop="1" x14ac:dyDescent="0.25">
      <c r="A11" s="328"/>
      <c r="B11" s="329"/>
      <c r="C11" s="323"/>
      <c r="D11" s="330"/>
      <c r="IR11" s="234"/>
      <c r="IS11" s="234"/>
    </row>
    <row r="12" spans="1:253" s="254" customFormat="1" x14ac:dyDescent="0.25">
      <c r="A12" s="328">
        <v>1</v>
      </c>
      <c r="B12" s="329" t="s">
        <v>487</v>
      </c>
      <c r="C12" s="331"/>
      <c r="D12" s="332">
        <v>4.9000000000000002E-2</v>
      </c>
      <c r="IR12" s="234"/>
      <c r="IS12" s="234"/>
    </row>
    <row r="13" spans="1:253" s="254" customFormat="1" x14ac:dyDescent="0.25">
      <c r="A13" s="333"/>
      <c r="B13" s="323"/>
      <c r="C13" s="334"/>
      <c r="D13" s="335"/>
      <c r="IR13" s="234"/>
      <c r="IS13" s="234"/>
    </row>
    <row r="14" spans="1:253" s="254" customFormat="1" x14ac:dyDescent="0.25">
      <c r="A14" s="328">
        <v>2</v>
      </c>
      <c r="B14" s="329" t="s">
        <v>488</v>
      </c>
      <c r="C14" s="331"/>
      <c r="D14" s="332">
        <f>C15+C16+C17+C18</f>
        <v>0.1065</v>
      </c>
      <c r="IR14" s="234"/>
      <c r="IS14" s="234"/>
    </row>
    <row r="15" spans="1:253" s="254" customFormat="1" x14ac:dyDescent="0.25">
      <c r="A15" s="336" t="s">
        <v>40</v>
      </c>
      <c r="B15" s="323" t="s">
        <v>489</v>
      </c>
      <c r="C15" s="334">
        <v>2.5000000000000001E-2</v>
      </c>
      <c r="D15" s="335"/>
      <c r="IR15" s="234"/>
      <c r="IS15" s="234"/>
    </row>
    <row r="16" spans="1:253" s="254" customFormat="1" x14ac:dyDescent="0.25">
      <c r="A16" s="336" t="s">
        <v>41</v>
      </c>
      <c r="B16" s="323" t="s">
        <v>490</v>
      </c>
      <c r="C16" s="334">
        <v>6.5000000000000006E-3</v>
      </c>
      <c r="D16" s="335"/>
      <c r="IR16" s="234"/>
      <c r="IS16" s="234"/>
    </row>
    <row r="17" spans="1:253" s="254" customFormat="1" x14ac:dyDescent="0.25">
      <c r="A17" s="336" t="s">
        <v>42</v>
      </c>
      <c r="B17" s="323" t="s">
        <v>491</v>
      </c>
      <c r="C17" s="334">
        <v>0.03</v>
      </c>
      <c r="D17" s="335"/>
      <c r="IR17" s="234"/>
      <c r="IS17" s="234"/>
    </row>
    <row r="18" spans="1:253" s="254" customFormat="1" x14ac:dyDescent="0.25">
      <c r="A18" s="336" t="s">
        <v>43</v>
      </c>
      <c r="B18" s="323" t="s">
        <v>492</v>
      </c>
      <c r="C18" s="334">
        <v>4.4999999999999998E-2</v>
      </c>
      <c r="D18" s="335"/>
      <c r="IR18" s="234"/>
      <c r="IS18" s="234"/>
    </row>
    <row r="19" spans="1:253" s="254" customFormat="1" x14ac:dyDescent="0.25">
      <c r="A19" s="336"/>
      <c r="B19" s="323"/>
      <c r="C19" s="334"/>
      <c r="D19" s="335"/>
      <c r="IR19" s="234"/>
      <c r="IS19" s="234"/>
    </row>
    <row r="20" spans="1:253" s="254" customFormat="1" x14ac:dyDescent="0.25">
      <c r="A20" s="337" t="s">
        <v>79</v>
      </c>
      <c r="B20" s="329" t="s">
        <v>493</v>
      </c>
      <c r="C20" s="338"/>
      <c r="D20" s="332">
        <f>C21+C22+C23</f>
        <v>3.5000000000000001E-3</v>
      </c>
      <c r="IR20" s="234"/>
      <c r="IS20" s="234"/>
    </row>
    <row r="21" spans="1:253" s="254" customFormat="1" x14ac:dyDescent="0.25">
      <c r="A21" s="333" t="s">
        <v>51</v>
      </c>
      <c r="B21" s="323" t="s">
        <v>494</v>
      </c>
      <c r="C21" s="334">
        <v>3.5000000000000001E-3</v>
      </c>
      <c r="D21" s="335"/>
      <c r="IR21" s="234"/>
      <c r="IS21" s="234"/>
    </row>
    <row r="22" spans="1:253" s="254" customFormat="1" x14ac:dyDescent="0.25">
      <c r="A22" s="333" t="s">
        <v>52</v>
      </c>
      <c r="B22" s="323" t="s">
        <v>495</v>
      </c>
      <c r="C22" s="334">
        <v>0</v>
      </c>
      <c r="D22" s="335"/>
      <c r="IR22" s="234"/>
      <c r="IS22" s="234"/>
    </row>
    <row r="23" spans="1:253" s="254" customFormat="1" x14ac:dyDescent="0.25">
      <c r="A23" s="333" t="s">
        <v>53</v>
      </c>
      <c r="B23" s="323" t="s">
        <v>496</v>
      </c>
      <c r="C23" s="334">
        <v>0</v>
      </c>
      <c r="D23" s="335"/>
      <c r="IR23" s="234"/>
      <c r="IS23" s="234"/>
    </row>
    <row r="24" spans="1:253" s="254" customFormat="1" x14ac:dyDescent="0.25">
      <c r="A24" s="333"/>
      <c r="B24" s="323"/>
      <c r="C24" s="334"/>
      <c r="D24" s="335"/>
      <c r="IR24" s="234"/>
      <c r="IS24" s="234"/>
    </row>
    <row r="25" spans="1:253" s="254" customFormat="1" x14ac:dyDescent="0.25">
      <c r="A25" s="328">
        <v>4</v>
      </c>
      <c r="B25" s="329" t="s">
        <v>497</v>
      </c>
      <c r="C25" s="334"/>
      <c r="D25" s="332">
        <v>5.0000000000000001E-3</v>
      </c>
      <c r="IR25" s="234"/>
      <c r="IS25" s="234"/>
    </row>
    <row r="26" spans="1:253" s="254" customFormat="1" x14ac:dyDescent="0.25">
      <c r="A26" s="333"/>
      <c r="B26" s="323"/>
      <c r="C26" s="334"/>
      <c r="D26" s="335"/>
      <c r="IR26" s="234"/>
      <c r="IS26" s="234"/>
    </row>
    <row r="27" spans="1:253" s="254" customFormat="1" x14ac:dyDescent="0.25">
      <c r="A27" s="328">
        <v>5</v>
      </c>
      <c r="B27" s="329" t="s">
        <v>498</v>
      </c>
      <c r="C27" s="331"/>
      <c r="D27" s="332">
        <v>6.6400000000000001E-2</v>
      </c>
      <c r="IR27" s="234"/>
      <c r="IS27" s="234"/>
    </row>
    <row r="28" spans="1:253" s="254" customFormat="1" ht="13.5" thickBot="1" x14ac:dyDescent="0.3">
      <c r="A28" s="339"/>
      <c r="B28" s="340"/>
      <c r="C28" s="341"/>
      <c r="D28" s="342"/>
      <c r="IR28" s="234"/>
      <c r="IS28" s="234"/>
    </row>
    <row r="29" spans="1:253" s="254" customFormat="1" ht="13.5" thickBot="1" x14ac:dyDescent="0.3">
      <c r="A29" s="502" t="s">
        <v>499</v>
      </c>
      <c r="B29" s="502"/>
      <c r="C29" s="502"/>
      <c r="D29" s="343">
        <f>(((1+(D12+D20))*(1+D25)*(1+D27)/(1-D14))-1)*100</f>
        <v>26.244871852266382</v>
      </c>
      <c r="IR29" s="234"/>
      <c r="IS29" s="234"/>
    </row>
    <row r="30" spans="1:253" s="347" customFormat="1" x14ac:dyDescent="0.25">
      <c r="A30" s="322"/>
      <c r="B30" s="344"/>
      <c r="C30" s="345"/>
      <c r="D30" s="346"/>
    </row>
    <row r="31" spans="1:253" x14ac:dyDescent="0.25">
      <c r="A31" s="348" t="s">
        <v>500</v>
      </c>
      <c r="B31" s="495" t="s">
        <v>501</v>
      </c>
      <c r="C31" s="495"/>
      <c r="D31" s="495"/>
      <c r="E31" s="349"/>
      <c r="F31" s="350"/>
    </row>
    <row r="32" spans="1:253" x14ac:dyDescent="0.25">
      <c r="A32" s="349"/>
      <c r="B32" s="495" t="s">
        <v>502</v>
      </c>
      <c r="C32" s="495"/>
      <c r="D32" s="495"/>
      <c r="E32" s="349"/>
      <c r="F32" s="350"/>
    </row>
    <row r="33" spans="1:8" ht="12.75" customHeight="1" x14ac:dyDescent="0.25">
      <c r="A33" s="349"/>
      <c r="B33" s="496" t="s">
        <v>503</v>
      </c>
      <c r="C33" s="496"/>
      <c r="D33" s="496"/>
      <c r="E33" s="351"/>
      <c r="F33" s="351"/>
    </row>
    <row r="34" spans="1:8" x14ac:dyDescent="0.25">
      <c r="A34" s="349"/>
      <c r="B34" s="496"/>
      <c r="C34" s="496"/>
      <c r="D34" s="496"/>
      <c r="E34" s="351"/>
      <c r="F34" s="351"/>
    </row>
    <row r="35" spans="1:8" ht="13.5" thickBot="1" x14ac:dyDescent="0.3">
      <c r="A35" s="349"/>
      <c r="B35" s="352"/>
      <c r="C35" s="352"/>
      <c r="D35" s="352"/>
      <c r="E35" s="351"/>
      <c r="F35" s="351"/>
    </row>
    <row r="36" spans="1:8" ht="15" thickBot="1" x14ac:dyDescent="0.3">
      <c r="A36" s="497" t="s">
        <v>504</v>
      </c>
      <c r="B36" s="498"/>
      <c r="C36" s="498"/>
      <c r="D36" s="499"/>
      <c r="E36" s="353"/>
      <c r="F36" s="354"/>
      <c r="G36" s="233"/>
      <c r="H36" s="233"/>
    </row>
    <row r="37" spans="1:8" ht="14.25" x14ac:dyDescent="0.25">
      <c r="A37" s="355" t="s">
        <v>505</v>
      </c>
      <c r="B37" s="356" t="s">
        <v>506</v>
      </c>
      <c r="C37" s="357"/>
      <c r="D37" s="358"/>
      <c r="E37" s="353"/>
      <c r="F37" s="354"/>
      <c r="G37" s="233"/>
      <c r="H37" s="233"/>
    </row>
    <row r="38" spans="1:8" ht="14.25" x14ac:dyDescent="0.25">
      <c r="A38" s="359" t="s">
        <v>507</v>
      </c>
      <c r="B38" s="360" t="s">
        <v>508</v>
      </c>
      <c r="C38" s="233"/>
      <c r="D38" s="361"/>
      <c r="E38" s="353"/>
      <c r="F38" s="354"/>
      <c r="G38" s="233"/>
      <c r="H38" s="233"/>
    </row>
    <row r="39" spans="1:8" ht="15" thickBot="1" x14ac:dyDescent="0.3">
      <c r="A39" s="362" t="s">
        <v>509</v>
      </c>
      <c r="B39" s="363" t="s">
        <v>510</v>
      </c>
      <c r="C39" s="364"/>
      <c r="D39" s="365"/>
      <c r="E39" s="354"/>
      <c r="F39" s="354"/>
      <c r="G39" s="233"/>
      <c r="H39" s="233"/>
    </row>
    <row r="40" spans="1:8" x14ac:dyDescent="0.25">
      <c r="A40" s="233"/>
      <c r="B40" s="233"/>
      <c r="C40" s="233"/>
      <c r="D40" s="233"/>
      <c r="E40" s="233"/>
      <c r="F40" s="233"/>
      <c r="G40" s="233"/>
      <c r="H40" s="233"/>
    </row>
    <row r="41" spans="1:8" x14ac:dyDescent="0.25">
      <c r="A41" s="233"/>
      <c r="B41" s="233"/>
      <c r="C41" s="233"/>
      <c r="D41" s="233"/>
      <c r="E41" s="233"/>
      <c r="F41" s="233"/>
      <c r="G41" s="233"/>
      <c r="H41" s="233"/>
    </row>
  </sheetData>
  <sheetProtection selectLockedCells="1" selectUnlockedCells="1"/>
  <mergeCells count="9">
    <mergeCell ref="B32:D32"/>
    <mergeCell ref="B33:D34"/>
    <mergeCell ref="A36:D36"/>
    <mergeCell ref="A2:D2"/>
    <mergeCell ref="B3:D3"/>
    <mergeCell ref="A4:D4"/>
    <mergeCell ref="A6:D6"/>
    <mergeCell ref="A29:C29"/>
    <mergeCell ref="B31:D31"/>
  </mergeCells>
  <printOptions horizontalCentered="1"/>
  <pageMargins left="0.98425196850393704" right="0.59055118110236227" top="0.98425196850393704" bottom="0.78740157480314965" header="0.19685039370078741" footer="0.19685039370078741"/>
  <pageSetup paperSize="9" scale="98" firstPageNumber="0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Figura do Microsoft Photo Editor 3.0" shapeId="276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114300</xdr:rowOff>
              </from>
              <to>
                <xdr:col>0</xdr:col>
                <xdr:colOff>809625</xdr:colOff>
                <xdr:row>3</xdr:row>
                <xdr:rowOff>0</xdr:rowOff>
              </to>
            </anchor>
          </objectPr>
        </oleObject>
      </mc:Choice>
      <mc:Fallback>
        <oleObject progId="Figura do Microsoft Photo Editor 3.0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showGridLines="0" zoomScaleNormal="100" zoomScaleSheetLayoutView="100" workbookViewId="0">
      <selection activeCell="B16" sqref="B16"/>
    </sheetView>
  </sheetViews>
  <sheetFormatPr defaultColWidth="11.5703125" defaultRowHeight="12" x14ac:dyDescent="0.25"/>
  <cols>
    <col min="1" max="1" width="9.140625" style="183" bestFit="1" customWidth="1"/>
    <col min="2" max="2" width="37.5703125" style="308" customWidth="1"/>
    <col min="3" max="3" width="7.5703125" style="222" bestFit="1" customWidth="1"/>
    <col min="4" max="4" width="11" style="183" bestFit="1" customWidth="1"/>
    <col min="5" max="5" width="7.5703125" style="183" bestFit="1" customWidth="1"/>
    <col min="6" max="6" width="11.5703125" style="183" customWidth="1"/>
    <col min="7" max="7" width="6.5703125" style="183" bestFit="1" customWidth="1"/>
    <col min="8" max="8" width="11" style="183" bestFit="1" customWidth="1"/>
    <col min="9" max="9" width="5.42578125" style="183" bestFit="1" customWidth="1"/>
    <col min="10" max="10" width="11" style="183" bestFit="1" customWidth="1"/>
    <col min="11" max="11" width="5.42578125" style="183" bestFit="1" customWidth="1"/>
    <col min="12" max="12" width="11" style="183" bestFit="1" customWidth="1"/>
    <col min="13" max="13" width="5.42578125" style="183" bestFit="1" customWidth="1"/>
    <col min="14" max="14" width="11" style="183" bestFit="1" customWidth="1"/>
    <col min="15" max="15" width="6.42578125" style="183" bestFit="1" customWidth="1"/>
    <col min="16" max="16" width="11" style="183" bestFit="1" customWidth="1"/>
    <col min="17" max="252" width="11.5703125" style="183"/>
    <col min="253" max="253" width="9.140625" style="183" bestFit="1" customWidth="1"/>
    <col min="254" max="254" width="37.5703125" style="183" customWidth="1"/>
    <col min="255" max="255" width="7.5703125" style="183" bestFit="1" customWidth="1"/>
    <col min="256" max="256" width="11" style="183" bestFit="1" customWidth="1"/>
    <col min="257" max="257" width="7.5703125" style="183" bestFit="1" customWidth="1"/>
    <col min="258" max="258" width="11.5703125" style="183" customWidth="1"/>
    <col min="259" max="259" width="6.5703125" style="183" bestFit="1" customWidth="1"/>
    <col min="260" max="260" width="11" style="183" bestFit="1" customWidth="1"/>
    <col min="261" max="261" width="5.42578125" style="183" bestFit="1" customWidth="1"/>
    <col min="262" max="262" width="11" style="183" bestFit="1" customWidth="1"/>
    <col min="263" max="263" width="5.42578125" style="183" bestFit="1" customWidth="1"/>
    <col min="264" max="264" width="11" style="183" bestFit="1" customWidth="1"/>
    <col min="265" max="265" width="5.42578125" style="183" bestFit="1" customWidth="1"/>
    <col min="266" max="266" width="11" style="183" bestFit="1" customWidth="1"/>
    <col min="267" max="267" width="5.42578125" style="183" bestFit="1" customWidth="1"/>
    <col min="268" max="268" width="11" style="183" bestFit="1" customWidth="1"/>
    <col min="269" max="269" width="6.42578125" style="183" bestFit="1" customWidth="1"/>
    <col min="270" max="270" width="11" style="183" bestFit="1" customWidth="1"/>
    <col min="271" max="508" width="11.5703125" style="183"/>
    <col min="509" max="509" width="9.140625" style="183" bestFit="1" customWidth="1"/>
    <col min="510" max="510" width="37.5703125" style="183" customWidth="1"/>
    <col min="511" max="511" width="7.5703125" style="183" bestFit="1" customWidth="1"/>
    <col min="512" max="512" width="11" style="183" bestFit="1" customWidth="1"/>
    <col min="513" max="513" width="7.5703125" style="183" bestFit="1" customWidth="1"/>
    <col min="514" max="514" width="11.5703125" style="183" customWidth="1"/>
    <col min="515" max="515" width="6.5703125" style="183" bestFit="1" customWidth="1"/>
    <col min="516" max="516" width="11" style="183" bestFit="1" customWidth="1"/>
    <col min="517" max="517" width="5.42578125" style="183" bestFit="1" customWidth="1"/>
    <col min="518" max="518" width="11" style="183" bestFit="1" customWidth="1"/>
    <col min="519" max="519" width="5.42578125" style="183" bestFit="1" customWidth="1"/>
    <col min="520" max="520" width="11" style="183" bestFit="1" customWidth="1"/>
    <col min="521" max="521" width="5.42578125" style="183" bestFit="1" customWidth="1"/>
    <col min="522" max="522" width="11" style="183" bestFit="1" customWidth="1"/>
    <col min="523" max="523" width="5.42578125" style="183" bestFit="1" customWidth="1"/>
    <col min="524" max="524" width="11" style="183" bestFit="1" customWidth="1"/>
    <col min="525" max="525" width="6.42578125" style="183" bestFit="1" customWidth="1"/>
    <col min="526" max="526" width="11" style="183" bestFit="1" customWidth="1"/>
    <col min="527" max="764" width="11.5703125" style="183"/>
    <col min="765" max="765" width="9.140625" style="183" bestFit="1" customWidth="1"/>
    <col min="766" max="766" width="37.5703125" style="183" customWidth="1"/>
    <col min="767" max="767" width="7.5703125" style="183" bestFit="1" customWidth="1"/>
    <col min="768" max="768" width="11" style="183" bestFit="1" customWidth="1"/>
    <col min="769" max="769" width="7.5703125" style="183" bestFit="1" customWidth="1"/>
    <col min="770" max="770" width="11.5703125" style="183" customWidth="1"/>
    <col min="771" max="771" width="6.5703125" style="183" bestFit="1" customWidth="1"/>
    <col min="772" max="772" width="11" style="183" bestFit="1" customWidth="1"/>
    <col min="773" max="773" width="5.42578125" style="183" bestFit="1" customWidth="1"/>
    <col min="774" max="774" width="11" style="183" bestFit="1" customWidth="1"/>
    <col min="775" max="775" width="5.42578125" style="183" bestFit="1" customWidth="1"/>
    <col min="776" max="776" width="11" style="183" bestFit="1" customWidth="1"/>
    <col min="777" max="777" width="5.42578125" style="183" bestFit="1" customWidth="1"/>
    <col min="778" max="778" width="11" style="183" bestFit="1" customWidth="1"/>
    <col min="779" max="779" width="5.42578125" style="183" bestFit="1" customWidth="1"/>
    <col min="780" max="780" width="11" style="183" bestFit="1" customWidth="1"/>
    <col min="781" max="781" width="6.42578125" style="183" bestFit="1" customWidth="1"/>
    <col min="782" max="782" width="11" style="183" bestFit="1" customWidth="1"/>
    <col min="783" max="1020" width="11.5703125" style="183"/>
    <col min="1021" max="1021" width="9.140625" style="183" bestFit="1" customWidth="1"/>
    <col min="1022" max="1022" width="37.5703125" style="183" customWidth="1"/>
    <col min="1023" max="1023" width="7.5703125" style="183" bestFit="1" customWidth="1"/>
    <col min="1024" max="1024" width="11" style="183" bestFit="1" customWidth="1"/>
    <col min="1025" max="1025" width="7.5703125" style="183" bestFit="1" customWidth="1"/>
    <col min="1026" max="1026" width="11.5703125" style="183" customWidth="1"/>
    <col min="1027" max="1027" width="6.5703125" style="183" bestFit="1" customWidth="1"/>
    <col min="1028" max="1028" width="11" style="183" bestFit="1" customWidth="1"/>
    <col min="1029" max="1029" width="5.42578125" style="183" bestFit="1" customWidth="1"/>
    <col min="1030" max="1030" width="11" style="183" bestFit="1" customWidth="1"/>
    <col min="1031" max="1031" width="5.42578125" style="183" bestFit="1" customWidth="1"/>
    <col min="1032" max="1032" width="11" style="183" bestFit="1" customWidth="1"/>
    <col min="1033" max="1033" width="5.42578125" style="183" bestFit="1" customWidth="1"/>
    <col min="1034" max="1034" width="11" style="183" bestFit="1" customWidth="1"/>
    <col min="1035" max="1035" width="5.42578125" style="183" bestFit="1" customWidth="1"/>
    <col min="1036" max="1036" width="11" style="183" bestFit="1" customWidth="1"/>
    <col min="1037" max="1037" width="6.42578125" style="183" bestFit="1" customWidth="1"/>
    <col min="1038" max="1038" width="11" style="183" bestFit="1" customWidth="1"/>
    <col min="1039" max="1276" width="11.5703125" style="183"/>
    <col min="1277" max="1277" width="9.140625" style="183" bestFit="1" customWidth="1"/>
    <col min="1278" max="1278" width="37.5703125" style="183" customWidth="1"/>
    <col min="1279" max="1279" width="7.5703125" style="183" bestFit="1" customWidth="1"/>
    <col min="1280" max="1280" width="11" style="183" bestFit="1" customWidth="1"/>
    <col min="1281" max="1281" width="7.5703125" style="183" bestFit="1" customWidth="1"/>
    <col min="1282" max="1282" width="11.5703125" style="183" customWidth="1"/>
    <col min="1283" max="1283" width="6.5703125" style="183" bestFit="1" customWidth="1"/>
    <col min="1284" max="1284" width="11" style="183" bestFit="1" customWidth="1"/>
    <col min="1285" max="1285" width="5.42578125" style="183" bestFit="1" customWidth="1"/>
    <col min="1286" max="1286" width="11" style="183" bestFit="1" customWidth="1"/>
    <col min="1287" max="1287" width="5.42578125" style="183" bestFit="1" customWidth="1"/>
    <col min="1288" max="1288" width="11" style="183" bestFit="1" customWidth="1"/>
    <col min="1289" max="1289" width="5.42578125" style="183" bestFit="1" customWidth="1"/>
    <col min="1290" max="1290" width="11" style="183" bestFit="1" customWidth="1"/>
    <col min="1291" max="1291" width="5.42578125" style="183" bestFit="1" customWidth="1"/>
    <col min="1292" max="1292" width="11" style="183" bestFit="1" customWidth="1"/>
    <col min="1293" max="1293" width="6.42578125" style="183" bestFit="1" customWidth="1"/>
    <col min="1294" max="1294" width="11" style="183" bestFit="1" customWidth="1"/>
    <col min="1295" max="1532" width="11.5703125" style="183"/>
    <col min="1533" max="1533" width="9.140625" style="183" bestFit="1" customWidth="1"/>
    <col min="1534" max="1534" width="37.5703125" style="183" customWidth="1"/>
    <col min="1535" max="1535" width="7.5703125" style="183" bestFit="1" customWidth="1"/>
    <col min="1536" max="1536" width="11" style="183" bestFit="1" customWidth="1"/>
    <col min="1537" max="1537" width="7.5703125" style="183" bestFit="1" customWidth="1"/>
    <col min="1538" max="1538" width="11.5703125" style="183" customWidth="1"/>
    <col min="1539" max="1539" width="6.5703125" style="183" bestFit="1" customWidth="1"/>
    <col min="1540" max="1540" width="11" style="183" bestFit="1" customWidth="1"/>
    <col min="1541" max="1541" width="5.42578125" style="183" bestFit="1" customWidth="1"/>
    <col min="1542" max="1542" width="11" style="183" bestFit="1" customWidth="1"/>
    <col min="1543" max="1543" width="5.42578125" style="183" bestFit="1" customWidth="1"/>
    <col min="1544" max="1544" width="11" style="183" bestFit="1" customWidth="1"/>
    <col min="1545" max="1545" width="5.42578125" style="183" bestFit="1" customWidth="1"/>
    <col min="1546" max="1546" width="11" style="183" bestFit="1" customWidth="1"/>
    <col min="1547" max="1547" width="5.42578125" style="183" bestFit="1" customWidth="1"/>
    <col min="1548" max="1548" width="11" style="183" bestFit="1" customWidth="1"/>
    <col min="1549" max="1549" width="6.42578125" style="183" bestFit="1" customWidth="1"/>
    <col min="1550" max="1550" width="11" style="183" bestFit="1" customWidth="1"/>
    <col min="1551" max="1788" width="11.5703125" style="183"/>
    <col min="1789" max="1789" width="9.140625" style="183" bestFit="1" customWidth="1"/>
    <col min="1790" max="1790" width="37.5703125" style="183" customWidth="1"/>
    <col min="1791" max="1791" width="7.5703125" style="183" bestFit="1" customWidth="1"/>
    <col min="1792" max="1792" width="11" style="183" bestFit="1" customWidth="1"/>
    <col min="1793" max="1793" width="7.5703125" style="183" bestFit="1" customWidth="1"/>
    <col min="1794" max="1794" width="11.5703125" style="183" customWidth="1"/>
    <col min="1795" max="1795" width="6.5703125" style="183" bestFit="1" customWidth="1"/>
    <col min="1796" max="1796" width="11" style="183" bestFit="1" customWidth="1"/>
    <col min="1797" max="1797" width="5.42578125" style="183" bestFit="1" customWidth="1"/>
    <col min="1798" max="1798" width="11" style="183" bestFit="1" customWidth="1"/>
    <col min="1799" max="1799" width="5.42578125" style="183" bestFit="1" customWidth="1"/>
    <col min="1800" max="1800" width="11" style="183" bestFit="1" customWidth="1"/>
    <col min="1801" max="1801" width="5.42578125" style="183" bestFit="1" customWidth="1"/>
    <col min="1802" max="1802" width="11" style="183" bestFit="1" customWidth="1"/>
    <col min="1803" max="1803" width="5.42578125" style="183" bestFit="1" customWidth="1"/>
    <col min="1804" max="1804" width="11" style="183" bestFit="1" customWidth="1"/>
    <col min="1805" max="1805" width="6.42578125" style="183" bestFit="1" customWidth="1"/>
    <col min="1806" max="1806" width="11" style="183" bestFit="1" customWidth="1"/>
    <col min="1807" max="2044" width="11.5703125" style="183"/>
    <col min="2045" max="2045" width="9.140625" style="183" bestFit="1" customWidth="1"/>
    <col min="2046" max="2046" width="37.5703125" style="183" customWidth="1"/>
    <col min="2047" max="2047" width="7.5703125" style="183" bestFit="1" customWidth="1"/>
    <col min="2048" max="2048" width="11" style="183" bestFit="1" customWidth="1"/>
    <col min="2049" max="2049" width="7.5703125" style="183" bestFit="1" customWidth="1"/>
    <col min="2050" max="2050" width="11.5703125" style="183" customWidth="1"/>
    <col min="2051" max="2051" width="6.5703125" style="183" bestFit="1" customWidth="1"/>
    <col min="2052" max="2052" width="11" style="183" bestFit="1" customWidth="1"/>
    <col min="2053" max="2053" width="5.42578125" style="183" bestFit="1" customWidth="1"/>
    <col min="2054" max="2054" width="11" style="183" bestFit="1" customWidth="1"/>
    <col min="2055" max="2055" width="5.42578125" style="183" bestFit="1" customWidth="1"/>
    <col min="2056" max="2056" width="11" style="183" bestFit="1" customWidth="1"/>
    <col min="2057" max="2057" width="5.42578125" style="183" bestFit="1" customWidth="1"/>
    <col min="2058" max="2058" width="11" style="183" bestFit="1" customWidth="1"/>
    <col min="2059" max="2059" width="5.42578125" style="183" bestFit="1" customWidth="1"/>
    <col min="2060" max="2060" width="11" style="183" bestFit="1" customWidth="1"/>
    <col min="2061" max="2061" width="6.42578125" style="183" bestFit="1" customWidth="1"/>
    <col min="2062" max="2062" width="11" style="183" bestFit="1" customWidth="1"/>
    <col min="2063" max="2300" width="11.5703125" style="183"/>
    <col min="2301" max="2301" width="9.140625" style="183" bestFit="1" customWidth="1"/>
    <col min="2302" max="2302" width="37.5703125" style="183" customWidth="1"/>
    <col min="2303" max="2303" width="7.5703125" style="183" bestFit="1" customWidth="1"/>
    <col min="2304" max="2304" width="11" style="183" bestFit="1" customWidth="1"/>
    <col min="2305" max="2305" width="7.5703125" style="183" bestFit="1" customWidth="1"/>
    <col min="2306" max="2306" width="11.5703125" style="183" customWidth="1"/>
    <col min="2307" max="2307" width="6.5703125" style="183" bestFit="1" customWidth="1"/>
    <col min="2308" max="2308" width="11" style="183" bestFit="1" customWidth="1"/>
    <col min="2309" max="2309" width="5.42578125" style="183" bestFit="1" customWidth="1"/>
    <col min="2310" max="2310" width="11" style="183" bestFit="1" customWidth="1"/>
    <col min="2311" max="2311" width="5.42578125" style="183" bestFit="1" customWidth="1"/>
    <col min="2312" max="2312" width="11" style="183" bestFit="1" customWidth="1"/>
    <col min="2313" max="2313" width="5.42578125" style="183" bestFit="1" customWidth="1"/>
    <col min="2314" max="2314" width="11" style="183" bestFit="1" customWidth="1"/>
    <col min="2315" max="2315" width="5.42578125" style="183" bestFit="1" customWidth="1"/>
    <col min="2316" max="2316" width="11" style="183" bestFit="1" customWidth="1"/>
    <col min="2317" max="2317" width="6.42578125" style="183" bestFit="1" customWidth="1"/>
    <col min="2318" max="2318" width="11" style="183" bestFit="1" customWidth="1"/>
    <col min="2319" max="2556" width="11.5703125" style="183"/>
    <col min="2557" max="2557" width="9.140625" style="183" bestFit="1" customWidth="1"/>
    <col min="2558" max="2558" width="37.5703125" style="183" customWidth="1"/>
    <col min="2559" max="2559" width="7.5703125" style="183" bestFit="1" customWidth="1"/>
    <col min="2560" max="2560" width="11" style="183" bestFit="1" customWidth="1"/>
    <col min="2561" max="2561" width="7.5703125" style="183" bestFit="1" customWidth="1"/>
    <col min="2562" max="2562" width="11.5703125" style="183" customWidth="1"/>
    <col min="2563" max="2563" width="6.5703125" style="183" bestFit="1" customWidth="1"/>
    <col min="2564" max="2564" width="11" style="183" bestFit="1" customWidth="1"/>
    <col min="2565" max="2565" width="5.42578125" style="183" bestFit="1" customWidth="1"/>
    <col min="2566" max="2566" width="11" style="183" bestFit="1" customWidth="1"/>
    <col min="2567" max="2567" width="5.42578125" style="183" bestFit="1" customWidth="1"/>
    <col min="2568" max="2568" width="11" style="183" bestFit="1" customWidth="1"/>
    <col min="2569" max="2569" width="5.42578125" style="183" bestFit="1" customWidth="1"/>
    <col min="2570" max="2570" width="11" style="183" bestFit="1" customWidth="1"/>
    <col min="2571" max="2571" width="5.42578125" style="183" bestFit="1" customWidth="1"/>
    <col min="2572" max="2572" width="11" style="183" bestFit="1" customWidth="1"/>
    <col min="2573" max="2573" width="6.42578125" style="183" bestFit="1" customWidth="1"/>
    <col min="2574" max="2574" width="11" style="183" bestFit="1" customWidth="1"/>
    <col min="2575" max="2812" width="11.5703125" style="183"/>
    <col min="2813" max="2813" width="9.140625" style="183" bestFit="1" customWidth="1"/>
    <col min="2814" max="2814" width="37.5703125" style="183" customWidth="1"/>
    <col min="2815" max="2815" width="7.5703125" style="183" bestFit="1" customWidth="1"/>
    <col min="2816" max="2816" width="11" style="183" bestFit="1" customWidth="1"/>
    <col min="2817" max="2817" width="7.5703125" style="183" bestFit="1" customWidth="1"/>
    <col min="2818" max="2818" width="11.5703125" style="183" customWidth="1"/>
    <col min="2819" max="2819" width="6.5703125" style="183" bestFit="1" customWidth="1"/>
    <col min="2820" max="2820" width="11" style="183" bestFit="1" customWidth="1"/>
    <col min="2821" max="2821" width="5.42578125" style="183" bestFit="1" customWidth="1"/>
    <col min="2822" max="2822" width="11" style="183" bestFit="1" customWidth="1"/>
    <col min="2823" max="2823" width="5.42578125" style="183" bestFit="1" customWidth="1"/>
    <col min="2824" max="2824" width="11" style="183" bestFit="1" customWidth="1"/>
    <col min="2825" max="2825" width="5.42578125" style="183" bestFit="1" customWidth="1"/>
    <col min="2826" max="2826" width="11" style="183" bestFit="1" customWidth="1"/>
    <col min="2827" max="2827" width="5.42578125" style="183" bestFit="1" customWidth="1"/>
    <col min="2828" max="2828" width="11" style="183" bestFit="1" customWidth="1"/>
    <col min="2829" max="2829" width="6.42578125" style="183" bestFit="1" customWidth="1"/>
    <col min="2830" max="2830" width="11" style="183" bestFit="1" customWidth="1"/>
    <col min="2831" max="3068" width="11.5703125" style="183"/>
    <col min="3069" max="3069" width="9.140625" style="183" bestFit="1" customWidth="1"/>
    <col min="3070" max="3070" width="37.5703125" style="183" customWidth="1"/>
    <col min="3071" max="3071" width="7.5703125" style="183" bestFit="1" customWidth="1"/>
    <col min="3072" max="3072" width="11" style="183" bestFit="1" customWidth="1"/>
    <col min="3073" max="3073" width="7.5703125" style="183" bestFit="1" customWidth="1"/>
    <col min="3074" max="3074" width="11.5703125" style="183" customWidth="1"/>
    <col min="3075" max="3075" width="6.5703125" style="183" bestFit="1" customWidth="1"/>
    <col min="3076" max="3076" width="11" style="183" bestFit="1" customWidth="1"/>
    <col min="3077" max="3077" width="5.42578125" style="183" bestFit="1" customWidth="1"/>
    <col min="3078" max="3078" width="11" style="183" bestFit="1" customWidth="1"/>
    <col min="3079" max="3079" width="5.42578125" style="183" bestFit="1" customWidth="1"/>
    <col min="3080" max="3080" width="11" style="183" bestFit="1" customWidth="1"/>
    <col min="3081" max="3081" width="5.42578125" style="183" bestFit="1" customWidth="1"/>
    <col min="3082" max="3082" width="11" style="183" bestFit="1" customWidth="1"/>
    <col min="3083" max="3083" width="5.42578125" style="183" bestFit="1" customWidth="1"/>
    <col min="3084" max="3084" width="11" style="183" bestFit="1" customWidth="1"/>
    <col min="3085" max="3085" width="6.42578125" style="183" bestFit="1" customWidth="1"/>
    <col min="3086" max="3086" width="11" style="183" bestFit="1" customWidth="1"/>
    <col min="3087" max="3324" width="11.5703125" style="183"/>
    <col min="3325" max="3325" width="9.140625" style="183" bestFit="1" customWidth="1"/>
    <col min="3326" max="3326" width="37.5703125" style="183" customWidth="1"/>
    <col min="3327" max="3327" width="7.5703125" style="183" bestFit="1" customWidth="1"/>
    <col min="3328" max="3328" width="11" style="183" bestFit="1" customWidth="1"/>
    <col min="3329" max="3329" width="7.5703125" style="183" bestFit="1" customWidth="1"/>
    <col min="3330" max="3330" width="11.5703125" style="183" customWidth="1"/>
    <col min="3331" max="3331" width="6.5703125" style="183" bestFit="1" customWidth="1"/>
    <col min="3332" max="3332" width="11" style="183" bestFit="1" customWidth="1"/>
    <col min="3333" max="3333" width="5.42578125" style="183" bestFit="1" customWidth="1"/>
    <col min="3334" max="3334" width="11" style="183" bestFit="1" customWidth="1"/>
    <col min="3335" max="3335" width="5.42578125" style="183" bestFit="1" customWidth="1"/>
    <col min="3336" max="3336" width="11" style="183" bestFit="1" customWidth="1"/>
    <col min="3337" max="3337" width="5.42578125" style="183" bestFit="1" customWidth="1"/>
    <col min="3338" max="3338" width="11" style="183" bestFit="1" customWidth="1"/>
    <col min="3339" max="3339" width="5.42578125" style="183" bestFit="1" customWidth="1"/>
    <col min="3340" max="3340" width="11" style="183" bestFit="1" customWidth="1"/>
    <col min="3341" max="3341" width="6.42578125" style="183" bestFit="1" customWidth="1"/>
    <col min="3342" max="3342" width="11" style="183" bestFit="1" customWidth="1"/>
    <col min="3343" max="3580" width="11.5703125" style="183"/>
    <col min="3581" max="3581" width="9.140625" style="183" bestFit="1" customWidth="1"/>
    <col min="3582" max="3582" width="37.5703125" style="183" customWidth="1"/>
    <col min="3583" max="3583" width="7.5703125" style="183" bestFit="1" customWidth="1"/>
    <col min="3584" max="3584" width="11" style="183" bestFit="1" customWidth="1"/>
    <col min="3585" max="3585" width="7.5703125" style="183" bestFit="1" customWidth="1"/>
    <col min="3586" max="3586" width="11.5703125" style="183" customWidth="1"/>
    <col min="3587" max="3587" width="6.5703125" style="183" bestFit="1" customWidth="1"/>
    <col min="3588" max="3588" width="11" style="183" bestFit="1" customWidth="1"/>
    <col min="3589" max="3589" width="5.42578125" style="183" bestFit="1" customWidth="1"/>
    <col min="3590" max="3590" width="11" style="183" bestFit="1" customWidth="1"/>
    <col min="3591" max="3591" width="5.42578125" style="183" bestFit="1" customWidth="1"/>
    <col min="3592" max="3592" width="11" style="183" bestFit="1" customWidth="1"/>
    <col min="3593" max="3593" width="5.42578125" style="183" bestFit="1" customWidth="1"/>
    <col min="3594" max="3594" width="11" style="183" bestFit="1" customWidth="1"/>
    <col min="3595" max="3595" width="5.42578125" style="183" bestFit="1" customWidth="1"/>
    <col min="3596" max="3596" width="11" style="183" bestFit="1" customWidth="1"/>
    <col min="3597" max="3597" width="6.42578125" style="183" bestFit="1" customWidth="1"/>
    <col min="3598" max="3598" width="11" style="183" bestFit="1" customWidth="1"/>
    <col min="3599" max="3836" width="11.5703125" style="183"/>
    <col min="3837" max="3837" width="9.140625" style="183" bestFit="1" customWidth="1"/>
    <col min="3838" max="3838" width="37.5703125" style="183" customWidth="1"/>
    <col min="3839" max="3839" width="7.5703125" style="183" bestFit="1" customWidth="1"/>
    <col min="3840" max="3840" width="11" style="183" bestFit="1" customWidth="1"/>
    <col min="3841" max="3841" width="7.5703125" style="183" bestFit="1" customWidth="1"/>
    <col min="3842" max="3842" width="11.5703125" style="183" customWidth="1"/>
    <col min="3843" max="3843" width="6.5703125" style="183" bestFit="1" customWidth="1"/>
    <col min="3844" max="3844" width="11" style="183" bestFit="1" customWidth="1"/>
    <col min="3845" max="3845" width="5.42578125" style="183" bestFit="1" customWidth="1"/>
    <col min="3846" max="3846" width="11" style="183" bestFit="1" customWidth="1"/>
    <col min="3847" max="3847" width="5.42578125" style="183" bestFit="1" customWidth="1"/>
    <col min="3848" max="3848" width="11" style="183" bestFit="1" customWidth="1"/>
    <col min="3849" max="3849" width="5.42578125" style="183" bestFit="1" customWidth="1"/>
    <col min="3850" max="3850" width="11" style="183" bestFit="1" customWidth="1"/>
    <col min="3851" max="3851" width="5.42578125" style="183" bestFit="1" customWidth="1"/>
    <col min="3852" max="3852" width="11" style="183" bestFit="1" customWidth="1"/>
    <col min="3853" max="3853" width="6.42578125" style="183" bestFit="1" customWidth="1"/>
    <col min="3854" max="3854" width="11" style="183" bestFit="1" customWidth="1"/>
    <col min="3855" max="4092" width="11.5703125" style="183"/>
    <col min="4093" max="4093" width="9.140625" style="183" bestFit="1" customWidth="1"/>
    <col min="4094" max="4094" width="37.5703125" style="183" customWidth="1"/>
    <col min="4095" max="4095" width="7.5703125" style="183" bestFit="1" customWidth="1"/>
    <col min="4096" max="4096" width="11" style="183" bestFit="1" customWidth="1"/>
    <col min="4097" max="4097" width="7.5703125" style="183" bestFit="1" customWidth="1"/>
    <col min="4098" max="4098" width="11.5703125" style="183" customWidth="1"/>
    <col min="4099" max="4099" width="6.5703125" style="183" bestFit="1" customWidth="1"/>
    <col min="4100" max="4100" width="11" style="183" bestFit="1" customWidth="1"/>
    <col min="4101" max="4101" width="5.42578125" style="183" bestFit="1" customWidth="1"/>
    <col min="4102" max="4102" width="11" style="183" bestFit="1" customWidth="1"/>
    <col min="4103" max="4103" width="5.42578125" style="183" bestFit="1" customWidth="1"/>
    <col min="4104" max="4104" width="11" style="183" bestFit="1" customWidth="1"/>
    <col min="4105" max="4105" width="5.42578125" style="183" bestFit="1" customWidth="1"/>
    <col min="4106" max="4106" width="11" style="183" bestFit="1" customWidth="1"/>
    <col min="4107" max="4107" width="5.42578125" style="183" bestFit="1" customWidth="1"/>
    <col min="4108" max="4108" width="11" style="183" bestFit="1" customWidth="1"/>
    <col min="4109" max="4109" width="6.42578125" style="183" bestFit="1" customWidth="1"/>
    <col min="4110" max="4110" width="11" style="183" bestFit="1" customWidth="1"/>
    <col min="4111" max="4348" width="11.5703125" style="183"/>
    <col min="4349" max="4349" width="9.140625" style="183" bestFit="1" customWidth="1"/>
    <col min="4350" max="4350" width="37.5703125" style="183" customWidth="1"/>
    <col min="4351" max="4351" width="7.5703125" style="183" bestFit="1" customWidth="1"/>
    <col min="4352" max="4352" width="11" style="183" bestFit="1" customWidth="1"/>
    <col min="4353" max="4353" width="7.5703125" style="183" bestFit="1" customWidth="1"/>
    <col min="4354" max="4354" width="11.5703125" style="183" customWidth="1"/>
    <col min="4355" max="4355" width="6.5703125" style="183" bestFit="1" customWidth="1"/>
    <col min="4356" max="4356" width="11" style="183" bestFit="1" customWidth="1"/>
    <col min="4357" max="4357" width="5.42578125" style="183" bestFit="1" customWidth="1"/>
    <col min="4358" max="4358" width="11" style="183" bestFit="1" customWidth="1"/>
    <col min="4359" max="4359" width="5.42578125" style="183" bestFit="1" customWidth="1"/>
    <col min="4360" max="4360" width="11" style="183" bestFit="1" customWidth="1"/>
    <col min="4361" max="4361" width="5.42578125" style="183" bestFit="1" customWidth="1"/>
    <col min="4362" max="4362" width="11" style="183" bestFit="1" customWidth="1"/>
    <col min="4363" max="4363" width="5.42578125" style="183" bestFit="1" customWidth="1"/>
    <col min="4364" max="4364" width="11" style="183" bestFit="1" customWidth="1"/>
    <col min="4365" max="4365" width="6.42578125" style="183" bestFit="1" customWidth="1"/>
    <col min="4366" max="4366" width="11" style="183" bestFit="1" customWidth="1"/>
    <col min="4367" max="4604" width="11.5703125" style="183"/>
    <col min="4605" max="4605" width="9.140625" style="183" bestFit="1" customWidth="1"/>
    <col min="4606" max="4606" width="37.5703125" style="183" customWidth="1"/>
    <col min="4607" max="4607" width="7.5703125" style="183" bestFit="1" customWidth="1"/>
    <col min="4608" max="4608" width="11" style="183" bestFit="1" customWidth="1"/>
    <col min="4609" max="4609" width="7.5703125" style="183" bestFit="1" customWidth="1"/>
    <col min="4610" max="4610" width="11.5703125" style="183" customWidth="1"/>
    <col min="4611" max="4611" width="6.5703125" style="183" bestFit="1" customWidth="1"/>
    <col min="4612" max="4612" width="11" style="183" bestFit="1" customWidth="1"/>
    <col min="4613" max="4613" width="5.42578125" style="183" bestFit="1" customWidth="1"/>
    <col min="4614" max="4614" width="11" style="183" bestFit="1" customWidth="1"/>
    <col min="4615" max="4615" width="5.42578125" style="183" bestFit="1" customWidth="1"/>
    <col min="4616" max="4616" width="11" style="183" bestFit="1" customWidth="1"/>
    <col min="4617" max="4617" width="5.42578125" style="183" bestFit="1" customWidth="1"/>
    <col min="4618" max="4618" width="11" style="183" bestFit="1" customWidth="1"/>
    <col min="4619" max="4619" width="5.42578125" style="183" bestFit="1" customWidth="1"/>
    <col min="4620" max="4620" width="11" style="183" bestFit="1" customWidth="1"/>
    <col min="4621" max="4621" width="6.42578125" style="183" bestFit="1" customWidth="1"/>
    <col min="4622" max="4622" width="11" style="183" bestFit="1" customWidth="1"/>
    <col min="4623" max="4860" width="11.5703125" style="183"/>
    <col min="4861" max="4861" width="9.140625" style="183" bestFit="1" customWidth="1"/>
    <col min="4862" max="4862" width="37.5703125" style="183" customWidth="1"/>
    <col min="4863" max="4863" width="7.5703125" style="183" bestFit="1" customWidth="1"/>
    <col min="4864" max="4864" width="11" style="183" bestFit="1" customWidth="1"/>
    <col min="4865" max="4865" width="7.5703125" style="183" bestFit="1" customWidth="1"/>
    <col min="4866" max="4866" width="11.5703125" style="183" customWidth="1"/>
    <col min="4867" max="4867" width="6.5703125" style="183" bestFit="1" customWidth="1"/>
    <col min="4868" max="4868" width="11" style="183" bestFit="1" customWidth="1"/>
    <col min="4869" max="4869" width="5.42578125" style="183" bestFit="1" customWidth="1"/>
    <col min="4870" max="4870" width="11" style="183" bestFit="1" customWidth="1"/>
    <col min="4871" max="4871" width="5.42578125" style="183" bestFit="1" customWidth="1"/>
    <col min="4872" max="4872" width="11" style="183" bestFit="1" customWidth="1"/>
    <col min="4873" max="4873" width="5.42578125" style="183" bestFit="1" customWidth="1"/>
    <col min="4874" max="4874" width="11" style="183" bestFit="1" customWidth="1"/>
    <col min="4875" max="4875" width="5.42578125" style="183" bestFit="1" customWidth="1"/>
    <col min="4876" max="4876" width="11" style="183" bestFit="1" customWidth="1"/>
    <col min="4877" max="4877" width="6.42578125" style="183" bestFit="1" customWidth="1"/>
    <col min="4878" max="4878" width="11" style="183" bestFit="1" customWidth="1"/>
    <col min="4879" max="5116" width="11.5703125" style="183"/>
    <col min="5117" max="5117" width="9.140625" style="183" bestFit="1" customWidth="1"/>
    <col min="5118" max="5118" width="37.5703125" style="183" customWidth="1"/>
    <col min="5119" max="5119" width="7.5703125" style="183" bestFit="1" customWidth="1"/>
    <col min="5120" max="5120" width="11" style="183" bestFit="1" customWidth="1"/>
    <col min="5121" max="5121" width="7.5703125" style="183" bestFit="1" customWidth="1"/>
    <col min="5122" max="5122" width="11.5703125" style="183" customWidth="1"/>
    <col min="5123" max="5123" width="6.5703125" style="183" bestFit="1" customWidth="1"/>
    <col min="5124" max="5124" width="11" style="183" bestFit="1" customWidth="1"/>
    <col min="5125" max="5125" width="5.42578125" style="183" bestFit="1" customWidth="1"/>
    <col min="5126" max="5126" width="11" style="183" bestFit="1" customWidth="1"/>
    <col min="5127" max="5127" width="5.42578125" style="183" bestFit="1" customWidth="1"/>
    <col min="5128" max="5128" width="11" style="183" bestFit="1" customWidth="1"/>
    <col min="5129" max="5129" width="5.42578125" style="183" bestFit="1" customWidth="1"/>
    <col min="5130" max="5130" width="11" style="183" bestFit="1" customWidth="1"/>
    <col min="5131" max="5131" width="5.42578125" style="183" bestFit="1" customWidth="1"/>
    <col min="5132" max="5132" width="11" style="183" bestFit="1" customWidth="1"/>
    <col min="5133" max="5133" width="6.42578125" style="183" bestFit="1" customWidth="1"/>
    <col min="5134" max="5134" width="11" style="183" bestFit="1" customWidth="1"/>
    <col min="5135" max="5372" width="11.5703125" style="183"/>
    <col min="5373" max="5373" width="9.140625" style="183" bestFit="1" customWidth="1"/>
    <col min="5374" max="5374" width="37.5703125" style="183" customWidth="1"/>
    <col min="5375" max="5375" width="7.5703125" style="183" bestFit="1" customWidth="1"/>
    <col min="5376" max="5376" width="11" style="183" bestFit="1" customWidth="1"/>
    <col min="5377" max="5377" width="7.5703125" style="183" bestFit="1" customWidth="1"/>
    <col min="5378" max="5378" width="11.5703125" style="183" customWidth="1"/>
    <col min="5379" max="5379" width="6.5703125" style="183" bestFit="1" customWidth="1"/>
    <col min="5380" max="5380" width="11" style="183" bestFit="1" customWidth="1"/>
    <col min="5381" max="5381" width="5.42578125" style="183" bestFit="1" customWidth="1"/>
    <col min="5382" max="5382" width="11" style="183" bestFit="1" customWidth="1"/>
    <col min="5383" max="5383" width="5.42578125" style="183" bestFit="1" customWidth="1"/>
    <col min="5384" max="5384" width="11" style="183" bestFit="1" customWidth="1"/>
    <col min="5385" max="5385" width="5.42578125" style="183" bestFit="1" customWidth="1"/>
    <col min="5386" max="5386" width="11" style="183" bestFit="1" customWidth="1"/>
    <col min="5387" max="5387" width="5.42578125" style="183" bestFit="1" customWidth="1"/>
    <col min="5388" max="5388" width="11" style="183" bestFit="1" customWidth="1"/>
    <col min="5389" max="5389" width="6.42578125" style="183" bestFit="1" customWidth="1"/>
    <col min="5390" max="5390" width="11" style="183" bestFit="1" customWidth="1"/>
    <col min="5391" max="5628" width="11.5703125" style="183"/>
    <col min="5629" max="5629" width="9.140625" style="183" bestFit="1" customWidth="1"/>
    <col min="5630" max="5630" width="37.5703125" style="183" customWidth="1"/>
    <col min="5631" max="5631" width="7.5703125" style="183" bestFit="1" customWidth="1"/>
    <col min="5632" max="5632" width="11" style="183" bestFit="1" customWidth="1"/>
    <col min="5633" max="5633" width="7.5703125" style="183" bestFit="1" customWidth="1"/>
    <col min="5634" max="5634" width="11.5703125" style="183" customWidth="1"/>
    <col min="5635" max="5635" width="6.5703125" style="183" bestFit="1" customWidth="1"/>
    <col min="5636" max="5636" width="11" style="183" bestFit="1" customWidth="1"/>
    <col min="5637" max="5637" width="5.42578125" style="183" bestFit="1" customWidth="1"/>
    <col min="5638" max="5638" width="11" style="183" bestFit="1" customWidth="1"/>
    <col min="5639" max="5639" width="5.42578125" style="183" bestFit="1" customWidth="1"/>
    <col min="5640" max="5640" width="11" style="183" bestFit="1" customWidth="1"/>
    <col min="5641" max="5641" width="5.42578125" style="183" bestFit="1" customWidth="1"/>
    <col min="5642" max="5642" width="11" style="183" bestFit="1" customWidth="1"/>
    <col min="5643" max="5643" width="5.42578125" style="183" bestFit="1" customWidth="1"/>
    <col min="5644" max="5644" width="11" style="183" bestFit="1" customWidth="1"/>
    <col min="5645" max="5645" width="6.42578125" style="183" bestFit="1" customWidth="1"/>
    <col min="5646" max="5646" width="11" style="183" bestFit="1" customWidth="1"/>
    <col min="5647" max="5884" width="11.5703125" style="183"/>
    <col min="5885" max="5885" width="9.140625" style="183" bestFit="1" customWidth="1"/>
    <col min="5886" max="5886" width="37.5703125" style="183" customWidth="1"/>
    <col min="5887" max="5887" width="7.5703125" style="183" bestFit="1" customWidth="1"/>
    <col min="5888" max="5888" width="11" style="183" bestFit="1" customWidth="1"/>
    <col min="5889" max="5889" width="7.5703125" style="183" bestFit="1" customWidth="1"/>
    <col min="5890" max="5890" width="11.5703125" style="183" customWidth="1"/>
    <col min="5891" max="5891" width="6.5703125" style="183" bestFit="1" customWidth="1"/>
    <col min="5892" max="5892" width="11" style="183" bestFit="1" customWidth="1"/>
    <col min="5893" max="5893" width="5.42578125" style="183" bestFit="1" customWidth="1"/>
    <col min="5894" max="5894" width="11" style="183" bestFit="1" customWidth="1"/>
    <col min="5895" max="5895" width="5.42578125" style="183" bestFit="1" customWidth="1"/>
    <col min="5896" max="5896" width="11" style="183" bestFit="1" customWidth="1"/>
    <col min="5897" max="5897" width="5.42578125" style="183" bestFit="1" customWidth="1"/>
    <col min="5898" max="5898" width="11" style="183" bestFit="1" customWidth="1"/>
    <col min="5899" max="5899" width="5.42578125" style="183" bestFit="1" customWidth="1"/>
    <col min="5900" max="5900" width="11" style="183" bestFit="1" customWidth="1"/>
    <col min="5901" max="5901" width="6.42578125" style="183" bestFit="1" customWidth="1"/>
    <col min="5902" max="5902" width="11" style="183" bestFit="1" customWidth="1"/>
    <col min="5903" max="6140" width="11.5703125" style="183"/>
    <col min="6141" max="6141" width="9.140625" style="183" bestFit="1" customWidth="1"/>
    <col min="6142" max="6142" width="37.5703125" style="183" customWidth="1"/>
    <col min="6143" max="6143" width="7.5703125" style="183" bestFit="1" customWidth="1"/>
    <col min="6144" max="6144" width="11" style="183" bestFit="1" customWidth="1"/>
    <col min="6145" max="6145" width="7.5703125" style="183" bestFit="1" customWidth="1"/>
    <col min="6146" max="6146" width="11.5703125" style="183" customWidth="1"/>
    <col min="6147" max="6147" width="6.5703125" style="183" bestFit="1" customWidth="1"/>
    <col min="6148" max="6148" width="11" style="183" bestFit="1" customWidth="1"/>
    <col min="6149" max="6149" width="5.42578125" style="183" bestFit="1" customWidth="1"/>
    <col min="6150" max="6150" width="11" style="183" bestFit="1" customWidth="1"/>
    <col min="6151" max="6151" width="5.42578125" style="183" bestFit="1" customWidth="1"/>
    <col min="6152" max="6152" width="11" style="183" bestFit="1" customWidth="1"/>
    <col min="6153" max="6153" width="5.42578125" style="183" bestFit="1" customWidth="1"/>
    <col min="6154" max="6154" width="11" style="183" bestFit="1" customWidth="1"/>
    <col min="6155" max="6155" width="5.42578125" style="183" bestFit="1" customWidth="1"/>
    <col min="6156" max="6156" width="11" style="183" bestFit="1" customWidth="1"/>
    <col min="6157" max="6157" width="6.42578125" style="183" bestFit="1" customWidth="1"/>
    <col min="6158" max="6158" width="11" style="183" bestFit="1" customWidth="1"/>
    <col min="6159" max="6396" width="11.5703125" style="183"/>
    <col min="6397" max="6397" width="9.140625" style="183" bestFit="1" customWidth="1"/>
    <col min="6398" max="6398" width="37.5703125" style="183" customWidth="1"/>
    <col min="6399" max="6399" width="7.5703125" style="183" bestFit="1" customWidth="1"/>
    <col min="6400" max="6400" width="11" style="183" bestFit="1" customWidth="1"/>
    <col min="6401" max="6401" width="7.5703125" style="183" bestFit="1" customWidth="1"/>
    <col min="6402" max="6402" width="11.5703125" style="183" customWidth="1"/>
    <col min="6403" max="6403" width="6.5703125" style="183" bestFit="1" customWidth="1"/>
    <col min="6404" max="6404" width="11" style="183" bestFit="1" customWidth="1"/>
    <col min="6405" max="6405" width="5.42578125" style="183" bestFit="1" customWidth="1"/>
    <col min="6406" max="6406" width="11" style="183" bestFit="1" customWidth="1"/>
    <col min="6407" max="6407" width="5.42578125" style="183" bestFit="1" customWidth="1"/>
    <col min="6408" max="6408" width="11" style="183" bestFit="1" customWidth="1"/>
    <col min="6409" max="6409" width="5.42578125" style="183" bestFit="1" customWidth="1"/>
    <col min="6410" max="6410" width="11" style="183" bestFit="1" customWidth="1"/>
    <col min="6411" max="6411" width="5.42578125" style="183" bestFit="1" customWidth="1"/>
    <col min="6412" max="6412" width="11" style="183" bestFit="1" customWidth="1"/>
    <col min="6413" max="6413" width="6.42578125" style="183" bestFit="1" customWidth="1"/>
    <col min="6414" max="6414" width="11" style="183" bestFit="1" customWidth="1"/>
    <col min="6415" max="6652" width="11.5703125" style="183"/>
    <col min="6653" max="6653" width="9.140625" style="183" bestFit="1" customWidth="1"/>
    <col min="6654" max="6654" width="37.5703125" style="183" customWidth="1"/>
    <col min="6655" max="6655" width="7.5703125" style="183" bestFit="1" customWidth="1"/>
    <col min="6656" max="6656" width="11" style="183" bestFit="1" customWidth="1"/>
    <col min="6657" max="6657" width="7.5703125" style="183" bestFit="1" customWidth="1"/>
    <col min="6658" max="6658" width="11.5703125" style="183" customWidth="1"/>
    <col min="6659" max="6659" width="6.5703125" style="183" bestFit="1" customWidth="1"/>
    <col min="6660" max="6660" width="11" style="183" bestFit="1" customWidth="1"/>
    <col min="6661" max="6661" width="5.42578125" style="183" bestFit="1" customWidth="1"/>
    <col min="6662" max="6662" width="11" style="183" bestFit="1" customWidth="1"/>
    <col min="6663" max="6663" width="5.42578125" style="183" bestFit="1" customWidth="1"/>
    <col min="6664" max="6664" width="11" style="183" bestFit="1" customWidth="1"/>
    <col min="6665" max="6665" width="5.42578125" style="183" bestFit="1" customWidth="1"/>
    <col min="6666" max="6666" width="11" style="183" bestFit="1" customWidth="1"/>
    <col min="6667" max="6667" width="5.42578125" style="183" bestFit="1" customWidth="1"/>
    <col min="6668" max="6668" width="11" style="183" bestFit="1" customWidth="1"/>
    <col min="6669" max="6669" width="6.42578125" style="183" bestFit="1" customWidth="1"/>
    <col min="6670" max="6670" width="11" style="183" bestFit="1" customWidth="1"/>
    <col min="6671" max="6908" width="11.5703125" style="183"/>
    <col min="6909" max="6909" width="9.140625" style="183" bestFit="1" customWidth="1"/>
    <col min="6910" max="6910" width="37.5703125" style="183" customWidth="1"/>
    <col min="6911" max="6911" width="7.5703125" style="183" bestFit="1" customWidth="1"/>
    <col min="6912" max="6912" width="11" style="183" bestFit="1" customWidth="1"/>
    <col min="6913" max="6913" width="7.5703125" style="183" bestFit="1" customWidth="1"/>
    <col min="6914" max="6914" width="11.5703125" style="183" customWidth="1"/>
    <col min="6915" max="6915" width="6.5703125" style="183" bestFit="1" customWidth="1"/>
    <col min="6916" max="6916" width="11" style="183" bestFit="1" customWidth="1"/>
    <col min="6917" max="6917" width="5.42578125" style="183" bestFit="1" customWidth="1"/>
    <col min="6918" max="6918" width="11" style="183" bestFit="1" customWidth="1"/>
    <col min="6919" max="6919" width="5.42578125" style="183" bestFit="1" customWidth="1"/>
    <col min="6920" max="6920" width="11" style="183" bestFit="1" customWidth="1"/>
    <col min="6921" max="6921" width="5.42578125" style="183" bestFit="1" customWidth="1"/>
    <col min="6922" max="6922" width="11" style="183" bestFit="1" customWidth="1"/>
    <col min="6923" max="6923" width="5.42578125" style="183" bestFit="1" customWidth="1"/>
    <col min="6924" max="6924" width="11" style="183" bestFit="1" customWidth="1"/>
    <col min="6925" max="6925" width="6.42578125" style="183" bestFit="1" customWidth="1"/>
    <col min="6926" max="6926" width="11" style="183" bestFit="1" customWidth="1"/>
    <col min="6927" max="7164" width="11.5703125" style="183"/>
    <col min="7165" max="7165" width="9.140625" style="183" bestFit="1" customWidth="1"/>
    <col min="7166" max="7166" width="37.5703125" style="183" customWidth="1"/>
    <col min="7167" max="7167" width="7.5703125" style="183" bestFit="1" customWidth="1"/>
    <col min="7168" max="7168" width="11" style="183" bestFit="1" customWidth="1"/>
    <col min="7169" max="7169" width="7.5703125" style="183" bestFit="1" customWidth="1"/>
    <col min="7170" max="7170" width="11.5703125" style="183" customWidth="1"/>
    <col min="7171" max="7171" width="6.5703125" style="183" bestFit="1" customWidth="1"/>
    <col min="7172" max="7172" width="11" style="183" bestFit="1" customWidth="1"/>
    <col min="7173" max="7173" width="5.42578125" style="183" bestFit="1" customWidth="1"/>
    <col min="7174" max="7174" width="11" style="183" bestFit="1" customWidth="1"/>
    <col min="7175" max="7175" width="5.42578125" style="183" bestFit="1" customWidth="1"/>
    <col min="7176" max="7176" width="11" style="183" bestFit="1" customWidth="1"/>
    <col min="7177" max="7177" width="5.42578125" style="183" bestFit="1" customWidth="1"/>
    <col min="7178" max="7178" width="11" style="183" bestFit="1" customWidth="1"/>
    <col min="7179" max="7179" width="5.42578125" style="183" bestFit="1" customWidth="1"/>
    <col min="7180" max="7180" width="11" style="183" bestFit="1" customWidth="1"/>
    <col min="7181" max="7181" width="6.42578125" style="183" bestFit="1" customWidth="1"/>
    <col min="7182" max="7182" width="11" style="183" bestFit="1" customWidth="1"/>
    <col min="7183" max="7420" width="11.5703125" style="183"/>
    <col min="7421" max="7421" width="9.140625" style="183" bestFit="1" customWidth="1"/>
    <col min="7422" max="7422" width="37.5703125" style="183" customWidth="1"/>
    <col min="7423" max="7423" width="7.5703125" style="183" bestFit="1" customWidth="1"/>
    <col min="7424" max="7424" width="11" style="183" bestFit="1" customWidth="1"/>
    <col min="7425" max="7425" width="7.5703125" style="183" bestFit="1" customWidth="1"/>
    <col min="7426" max="7426" width="11.5703125" style="183" customWidth="1"/>
    <col min="7427" max="7427" width="6.5703125" style="183" bestFit="1" customWidth="1"/>
    <col min="7428" max="7428" width="11" style="183" bestFit="1" customWidth="1"/>
    <col min="7429" max="7429" width="5.42578125" style="183" bestFit="1" customWidth="1"/>
    <col min="7430" max="7430" width="11" style="183" bestFit="1" customWidth="1"/>
    <col min="7431" max="7431" width="5.42578125" style="183" bestFit="1" customWidth="1"/>
    <col min="7432" max="7432" width="11" style="183" bestFit="1" customWidth="1"/>
    <col min="7433" max="7433" width="5.42578125" style="183" bestFit="1" customWidth="1"/>
    <col min="7434" max="7434" width="11" style="183" bestFit="1" customWidth="1"/>
    <col min="7435" max="7435" width="5.42578125" style="183" bestFit="1" customWidth="1"/>
    <col min="7436" max="7436" width="11" style="183" bestFit="1" customWidth="1"/>
    <col min="7437" max="7437" width="6.42578125" style="183" bestFit="1" customWidth="1"/>
    <col min="7438" max="7438" width="11" style="183" bestFit="1" customWidth="1"/>
    <col min="7439" max="7676" width="11.5703125" style="183"/>
    <col min="7677" max="7677" width="9.140625" style="183" bestFit="1" customWidth="1"/>
    <col min="7678" max="7678" width="37.5703125" style="183" customWidth="1"/>
    <col min="7679" max="7679" width="7.5703125" style="183" bestFit="1" customWidth="1"/>
    <col min="7680" max="7680" width="11" style="183" bestFit="1" customWidth="1"/>
    <col min="7681" max="7681" width="7.5703125" style="183" bestFit="1" customWidth="1"/>
    <col min="7682" max="7682" width="11.5703125" style="183" customWidth="1"/>
    <col min="7683" max="7683" width="6.5703125" style="183" bestFit="1" customWidth="1"/>
    <col min="7684" max="7684" width="11" style="183" bestFit="1" customWidth="1"/>
    <col min="7685" max="7685" width="5.42578125" style="183" bestFit="1" customWidth="1"/>
    <col min="7686" max="7686" width="11" style="183" bestFit="1" customWidth="1"/>
    <col min="7687" max="7687" width="5.42578125" style="183" bestFit="1" customWidth="1"/>
    <col min="7688" max="7688" width="11" style="183" bestFit="1" customWidth="1"/>
    <col min="7689" max="7689" width="5.42578125" style="183" bestFit="1" customWidth="1"/>
    <col min="7690" max="7690" width="11" style="183" bestFit="1" customWidth="1"/>
    <col min="7691" max="7691" width="5.42578125" style="183" bestFit="1" customWidth="1"/>
    <col min="7692" max="7692" width="11" style="183" bestFit="1" customWidth="1"/>
    <col min="7693" max="7693" width="6.42578125" style="183" bestFit="1" customWidth="1"/>
    <col min="7694" max="7694" width="11" style="183" bestFit="1" customWidth="1"/>
    <col min="7695" max="7932" width="11.5703125" style="183"/>
    <col min="7933" max="7933" width="9.140625" style="183" bestFit="1" customWidth="1"/>
    <col min="7934" max="7934" width="37.5703125" style="183" customWidth="1"/>
    <col min="7935" max="7935" width="7.5703125" style="183" bestFit="1" customWidth="1"/>
    <col min="7936" max="7936" width="11" style="183" bestFit="1" customWidth="1"/>
    <col min="7937" max="7937" width="7.5703125" style="183" bestFit="1" customWidth="1"/>
    <col min="7938" max="7938" width="11.5703125" style="183" customWidth="1"/>
    <col min="7939" max="7939" width="6.5703125" style="183" bestFit="1" customWidth="1"/>
    <col min="7940" max="7940" width="11" style="183" bestFit="1" customWidth="1"/>
    <col min="7941" max="7941" width="5.42578125" style="183" bestFit="1" customWidth="1"/>
    <col min="7942" max="7942" width="11" style="183" bestFit="1" customWidth="1"/>
    <col min="7943" max="7943" width="5.42578125" style="183" bestFit="1" customWidth="1"/>
    <col min="7944" max="7944" width="11" style="183" bestFit="1" customWidth="1"/>
    <col min="7945" max="7945" width="5.42578125" style="183" bestFit="1" customWidth="1"/>
    <col min="7946" max="7946" width="11" style="183" bestFit="1" customWidth="1"/>
    <col min="7947" max="7947" width="5.42578125" style="183" bestFit="1" customWidth="1"/>
    <col min="7948" max="7948" width="11" style="183" bestFit="1" customWidth="1"/>
    <col min="7949" max="7949" width="6.42578125" style="183" bestFit="1" customWidth="1"/>
    <col min="7950" max="7950" width="11" style="183" bestFit="1" customWidth="1"/>
    <col min="7951" max="8188" width="11.5703125" style="183"/>
    <col min="8189" max="8189" width="9.140625" style="183" bestFit="1" customWidth="1"/>
    <col min="8190" max="8190" width="37.5703125" style="183" customWidth="1"/>
    <col min="8191" max="8191" width="7.5703125" style="183" bestFit="1" customWidth="1"/>
    <col min="8192" max="8192" width="11" style="183" bestFit="1" customWidth="1"/>
    <col min="8193" max="8193" width="7.5703125" style="183" bestFit="1" customWidth="1"/>
    <col min="8194" max="8194" width="11.5703125" style="183" customWidth="1"/>
    <col min="8195" max="8195" width="6.5703125" style="183" bestFit="1" customWidth="1"/>
    <col min="8196" max="8196" width="11" style="183" bestFit="1" customWidth="1"/>
    <col min="8197" max="8197" width="5.42578125" style="183" bestFit="1" customWidth="1"/>
    <col min="8198" max="8198" width="11" style="183" bestFit="1" customWidth="1"/>
    <col min="8199" max="8199" width="5.42578125" style="183" bestFit="1" customWidth="1"/>
    <col min="8200" max="8200" width="11" style="183" bestFit="1" customWidth="1"/>
    <col min="8201" max="8201" width="5.42578125" style="183" bestFit="1" customWidth="1"/>
    <col min="8202" max="8202" width="11" style="183" bestFit="1" customWidth="1"/>
    <col min="8203" max="8203" width="5.42578125" style="183" bestFit="1" customWidth="1"/>
    <col min="8204" max="8204" width="11" style="183" bestFit="1" customWidth="1"/>
    <col min="8205" max="8205" width="6.42578125" style="183" bestFit="1" customWidth="1"/>
    <col min="8206" max="8206" width="11" style="183" bestFit="1" customWidth="1"/>
    <col min="8207" max="8444" width="11.5703125" style="183"/>
    <col min="8445" max="8445" width="9.140625" style="183" bestFit="1" customWidth="1"/>
    <col min="8446" max="8446" width="37.5703125" style="183" customWidth="1"/>
    <col min="8447" max="8447" width="7.5703125" style="183" bestFit="1" customWidth="1"/>
    <col min="8448" max="8448" width="11" style="183" bestFit="1" customWidth="1"/>
    <col min="8449" max="8449" width="7.5703125" style="183" bestFit="1" customWidth="1"/>
    <col min="8450" max="8450" width="11.5703125" style="183" customWidth="1"/>
    <col min="8451" max="8451" width="6.5703125" style="183" bestFit="1" customWidth="1"/>
    <col min="8452" max="8452" width="11" style="183" bestFit="1" customWidth="1"/>
    <col min="8453" max="8453" width="5.42578125" style="183" bestFit="1" customWidth="1"/>
    <col min="8454" max="8454" width="11" style="183" bestFit="1" customWidth="1"/>
    <col min="8455" max="8455" width="5.42578125" style="183" bestFit="1" customWidth="1"/>
    <col min="8456" max="8456" width="11" style="183" bestFit="1" customWidth="1"/>
    <col min="8457" max="8457" width="5.42578125" style="183" bestFit="1" customWidth="1"/>
    <col min="8458" max="8458" width="11" style="183" bestFit="1" customWidth="1"/>
    <col min="8459" max="8459" width="5.42578125" style="183" bestFit="1" customWidth="1"/>
    <col min="8460" max="8460" width="11" style="183" bestFit="1" customWidth="1"/>
    <col min="8461" max="8461" width="6.42578125" style="183" bestFit="1" customWidth="1"/>
    <col min="8462" max="8462" width="11" style="183" bestFit="1" customWidth="1"/>
    <col min="8463" max="8700" width="11.5703125" style="183"/>
    <col min="8701" max="8701" width="9.140625" style="183" bestFit="1" customWidth="1"/>
    <col min="8702" max="8702" width="37.5703125" style="183" customWidth="1"/>
    <col min="8703" max="8703" width="7.5703125" style="183" bestFit="1" customWidth="1"/>
    <col min="8704" max="8704" width="11" style="183" bestFit="1" customWidth="1"/>
    <col min="8705" max="8705" width="7.5703125" style="183" bestFit="1" customWidth="1"/>
    <col min="8706" max="8706" width="11.5703125" style="183" customWidth="1"/>
    <col min="8707" max="8707" width="6.5703125" style="183" bestFit="1" customWidth="1"/>
    <col min="8708" max="8708" width="11" style="183" bestFit="1" customWidth="1"/>
    <col min="8709" max="8709" width="5.42578125" style="183" bestFit="1" customWidth="1"/>
    <col min="8710" max="8710" width="11" style="183" bestFit="1" customWidth="1"/>
    <col min="8711" max="8711" width="5.42578125" style="183" bestFit="1" customWidth="1"/>
    <col min="8712" max="8712" width="11" style="183" bestFit="1" customWidth="1"/>
    <col min="8713" max="8713" width="5.42578125" style="183" bestFit="1" customWidth="1"/>
    <col min="8714" max="8714" width="11" style="183" bestFit="1" customWidth="1"/>
    <col min="8715" max="8715" width="5.42578125" style="183" bestFit="1" customWidth="1"/>
    <col min="8716" max="8716" width="11" style="183" bestFit="1" customWidth="1"/>
    <col min="8717" max="8717" width="6.42578125" style="183" bestFit="1" customWidth="1"/>
    <col min="8718" max="8718" width="11" style="183" bestFit="1" customWidth="1"/>
    <col min="8719" max="8956" width="11.5703125" style="183"/>
    <col min="8957" max="8957" width="9.140625" style="183" bestFit="1" customWidth="1"/>
    <col min="8958" max="8958" width="37.5703125" style="183" customWidth="1"/>
    <col min="8959" max="8959" width="7.5703125" style="183" bestFit="1" customWidth="1"/>
    <col min="8960" max="8960" width="11" style="183" bestFit="1" customWidth="1"/>
    <col min="8961" max="8961" width="7.5703125" style="183" bestFit="1" customWidth="1"/>
    <col min="8962" max="8962" width="11.5703125" style="183" customWidth="1"/>
    <col min="8963" max="8963" width="6.5703125" style="183" bestFit="1" customWidth="1"/>
    <col min="8964" max="8964" width="11" style="183" bestFit="1" customWidth="1"/>
    <col min="8965" max="8965" width="5.42578125" style="183" bestFit="1" customWidth="1"/>
    <col min="8966" max="8966" width="11" style="183" bestFit="1" customWidth="1"/>
    <col min="8967" max="8967" width="5.42578125" style="183" bestFit="1" customWidth="1"/>
    <col min="8968" max="8968" width="11" style="183" bestFit="1" customWidth="1"/>
    <col min="8969" max="8969" width="5.42578125" style="183" bestFit="1" customWidth="1"/>
    <col min="8970" max="8970" width="11" style="183" bestFit="1" customWidth="1"/>
    <col min="8971" max="8971" width="5.42578125" style="183" bestFit="1" customWidth="1"/>
    <col min="8972" max="8972" width="11" style="183" bestFit="1" customWidth="1"/>
    <col min="8973" max="8973" width="6.42578125" style="183" bestFit="1" customWidth="1"/>
    <col min="8974" max="8974" width="11" style="183" bestFit="1" customWidth="1"/>
    <col min="8975" max="9212" width="11.5703125" style="183"/>
    <col min="9213" max="9213" width="9.140625" style="183" bestFit="1" customWidth="1"/>
    <col min="9214" max="9214" width="37.5703125" style="183" customWidth="1"/>
    <col min="9215" max="9215" width="7.5703125" style="183" bestFit="1" customWidth="1"/>
    <col min="9216" max="9216" width="11" style="183" bestFit="1" customWidth="1"/>
    <col min="9217" max="9217" width="7.5703125" style="183" bestFit="1" customWidth="1"/>
    <col min="9218" max="9218" width="11.5703125" style="183" customWidth="1"/>
    <col min="9219" max="9219" width="6.5703125" style="183" bestFit="1" customWidth="1"/>
    <col min="9220" max="9220" width="11" style="183" bestFit="1" customWidth="1"/>
    <col min="9221" max="9221" width="5.42578125" style="183" bestFit="1" customWidth="1"/>
    <col min="9222" max="9222" width="11" style="183" bestFit="1" customWidth="1"/>
    <col min="9223" max="9223" width="5.42578125" style="183" bestFit="1" customWidth="1"/>
    <col min="9224" max="9224" width="11" style="183" bestFit="1" customWidth="1"/>
    <col min="9225" max="9225" width="5.42578125" style="183" bestFit="1" customWidth="1"/>
    <col min="9226" max="9226" width="11" style="183" bestFit="1" customWidth="1"/>
    <col min="9227" max="9227" width="5.42578125" style="183" bestFit="1" customWidth="1"/>
    <col min="9228" max="9228" width="11" style="183" bestFit="1" customWidth="1"/>
    <col min="9229" max="9229" width="6.42578125" style="183" bestFit="1" customWidth="1"/>
    <col min="9230" max="9230" width="11" style="183" bestFit="1" customWidth="1"/>
    <col min="9231" max="9468" width="11.5703125" style="183"/>
    <col min="9469" max="9469" width="9.140625" style="183" bestFit="1" customWidth="1"/>
    <col min="9470" max="9470" width="37.5703125" style="183" customWidth="1"/>
    <col min="9471" max="9471" width="7.5703125" style="183" bestFit="1" customWidth="1"/>
    <col min="9472" max="9472" width="11" style="183" bestFit="1" customWidth="1"/>
    <col min="9473" max="9473" width="7.5703125" style="183" bestFit="1" customWidth="1"/>
    <col min="9474" max="9474" width="11.5703125" style="183" customWidth="1"/>
    <col min="9475" max="9475" width="6.5703125" style="183" bestFit="1" customWidth="1"/>
    <col min="9476" max="9476" width="11" style="183" bestFit="1" customWidth="1"/>
    <col min="9477" max="9477" width="5.42578125" style="183" bestFit="1" customWidth="1"/>
    <col min="9478" max="9478" width="11" style="183" bestFit="1" customWidth="1"/>
    <col min="9479" max="9479" width="5.42578125" style="183" bestFit="1" customWidth="1"/>
    <col min="9480" max="9480" width="11" style="183" bestFit="1" customWidth="1"/>
    <col min="9481" max="9481" width="5.42578125" style="183" bestFit="1" customWidth="1"/>
    <col min="9482" max="9482" width="11" style="183" bestFit="1" customWidth="1"/>
    <col min="9483" max="9483" width="5.42578125" style="183" bestFit="1" customWidth="1"/>
    <col min="9484" max="9484" width="11" style="183" bestFit="1" customWidth="1"/>
    <col min="9485" max="9485" width="6.42578125" style="183" bestFit="1" customWidth="1"/>
    <col min="9486" max="9486" width="11" style="183" bestFit="1" customWidth="1"/>
    <col min="9487" max="9724" width="11.5703125" style="183"/>
    <col min="9725" max="9725" width="9.140625" style="183" bestFit="1" customWidth="1"/>
    <col min="9726" max="9726" width="37.5703125" style="183" customWidth="1"/>
    <col min="9727" max="9727" width="7.5703125" style="183" bestFit="1" customWidth="1"/>
    <col min="9728" max="9728" width="11" style="183" bestFit="1" customWidth="1"/>
    <col min="9729" max="9729" width="7.5703125" style="183" bestFit="1" customWidth="1"/>
    <col min="9730" max="9730" width="11.5703125" style="183" customWidth="1"/>
    <col min="9731" max="9731" width="6.5703125" style="183" bestFit="1" customWidth="1"/>
    <col min="9732" max="9732" width="11" style="183" bestFit="1" customWidth="1"/>
    <col min="9733" max="9733" width="5.42578125" style="183" bestFit="1" customWidth="1"/>
    <col min="9734" max="9734" width="11" style="183" bestFit="1" customWidth="1"/>
    <col min="9735" max="9735" width="5.42578125" style="183" bestFit="1" customWidth="1"/>
    <col min="9736" max="9736" width="11" style="183" bestFit="1" customWidth="1"/>
    <col min="9737" max="9737" width="5.42578125" style="183" bestFit="1" customWidth="1"/>
    <col min="9738" max="9738" width="11" style="183" bestFit="1" customWidth="1"/>
    <col min="9739" max="9739" width="5.42578125" style="183" bestFit="1" customWidth="1"/>
    <col min="9740" max="9740" width="11" style="183" bestFit="1" customWidth="1"/>
    <col min="9741" max="9741" width="6.42578125" style="183" bestFit="1" customWidth="1"/>
    <col min="9742" max="9742" width="11" style="183" bestFit="1" customWidth="1"/>
    <col min="9743" max="9980" width="11.5703125" style="183"/>
    <col min="9981" max="9981" width="9.140625" style="183" bestFit="1" customWidth="1"/>
    <col min="9982" max="9982" width="37.5703125" style="183" customWidth="1"/>
    <col min="9983" max="9983" width="7.5703125" style="183" bestFit="1" customWidth="1"/>
    <col min="9984" max="9984" width="11" style="183" bestFit="1" customWidth="1"/>
    <col min="9985" max="9985" width="7.5703125" style="183" bestFit="1" customWidth="1"/>
    <col min="9986" max="9986" width="11.5703125" style="183" customWidth="1"/>
    <col min="9987" max="9987" width="6.5703125" style="183" bestFit="1" customWidth="1"/>
    <col min="9988" max="9988" width="11" style="183" bestFit="1" customWidth="1"/>
    <col min="9989" max="9989" width="5.42578125" style="183" bestFit="1" customWidth="1"/>
    <col min="9990" max="9990" width="11" style="183" bestFit="1" customWidth="1"/>
    <col min="9991" max="9991" width="5.42578125" style="183" bestFit="1" customWidth="1"/>
    <col min="9992" max="9992" width="11" style="183" bestFit="1" customWidth="1"/>
    <col min="9993" max="9993" width="5.42578125" style="183" bestFit="1" customWidth="1"/>
    <col min="9994" max="9994" width="11" style="183" bestFit="1" customWidth="1"/>
    <col min="9995" max="9995" width="5.42578125" style="183" bestFit="1" customWidth="1"/>
    <col min="9996" max="9996" width="11" style="183" bestFit="1" customWidth="1"/>
    <col min="9997" max="9997" width="6.42578125" style="183" bestFit="1" customWidth="1"/>
    <col min="9998" max="9998" width="11" style="183" bestFit="1" customWidth="1"/>
    <col min="9999" max="10236" width="11.5703125" style="183"/>
    <col min="10237" max="10237" width="9.140625" style="183" bestFit="1" customWidth="1"/>
    <col min="10238" max="10238" width="37.5703125" style="183" customWidth="1"/>
    <col min="10239" max="10239" width="7.5703125" style="183" bestFit="1" customWidth="1"/>
    <col min="10240" max="10240" width="11" style="183" bestFit="1" customWidth="1"/>
    <col min="10241" max="10241" width="7.5703125" style="183" bestFit="1" customWidth="1"/>
    <col min="10242" max="10242" width="11.5703125" style="183" customWidth="1"/>
    <col min="10243" max="10243" width="6.5703125" style="183" bestFit="1" customWidth="1"/>
    <col min="10244" max="10244" width="11" style="183" bestFit="1" customWidth="1"/>
    <col min="10245" max="10245" width="5.42578125" style="183" bestFit="1" customWidth="1"/>
    <col min="10246" max="10246" width="11" style="183" bestFit="1" customWidth="1"/>
    <col min="10247" max="10247" width="5.42578125" style="183" bestFit="1" customWidth="1"/>
    <col min="10248" max="10248" width="11" style="183" bestFit="1" customWidth="1"/>
    <col min="10249" max="10249" width="5.42578125" style="183" bestFit="1" customWidth="1"/>
    <col min="10250" max="10250" width="11" style="183" bestFit="1" customWidth="1"/>
    <col min="10251" max="10251" width="5.42578125" style="183" bestFit="1" customWidth="1"/>
    <col min="10252" max="10252" width="11" style="183" bestFit="1" customWidth="1"/>
    <col min="10253" max="10253" width="6.42578125" style="183" bestFit="1" customWidth="1"/>
    <col min="10254" max="10254" width="11" style="183" bestFit="1" customWidth="1"/>
    <col min="10255" max="10492" width="11.5703125" style="183"/>
    <col min="10493" max="10493" width="9.140625" style="183" bestFit="1" customWidth="1"/>
    <col min="10494" max="10494" width="37.5703125" style="183" customWidth="1"/>
    <col min="10495" max="10495" width="7.5703125" style="183" bestFit="1" customWidth="1"/>
    <col min="10496" max="10496" width="11" style="183" bestFit="1" customWidth="1"/>
    <col min="10497" max="10497" width="7.5703125" style="183" bestFit="1" customWidth="1"/>
    <col min="10498" max="10498" width="11.5703125" style="183" customWidth="1"/>
    <col min="10499" max="10499" width="6.5703125" style="183" bestFit="1" customWidth="1"/>
    <col min="10500" max="10500" width="11" style="183" bestFit="1" customWidth="1"/>
    <col min="10501" max="10501" width="5.42578125" style="183" bestFit="1" customWidth="1"/>
    <col min="10502" max="10502" width="11" style="183" bestFit="1" customWidth="1"/>
    <col min="10503" max="10503" width="5.42578125" style="183" bestFit="1" customWidth="1"/>
    <col min="10504" max="10504" width="11" style="183" bestFit="1" customWidth="1"/>
    <col min="10505" max="10505" width="5.42578125" style="183" bestFit="1" customWidth="1"/>
    <col min="10506" max="10506" width="11" style="183" bestFit="1" customWidth="1"/>
    <col min="10507" max="10507" width="5.42578125" style="183" bestFit="1" customWidth="1"/>
    <col min="10508" max="10508" width="11" style="183" bestFit="1" customWidth="1"/>
    <col min="10509" max="10509" width="6.42578125" style="183" bestFit="1" customWidth="1"/>
    <col min="10510" max="10510" width="11" style="183" bestFit="1" customWidth="1"/>
    <col min="10511" max="10748" width="11.5703125" style="183"/>
    <col min="10749" max="10749" width="9.140625" style="183" bestFit="1" customWidth="1"/>
    <col min="10750" max="10750" width="37.5703125" style="183" customWidth="1"/>
    <col min="10751" max="10751" width="7.5703125" style="183" bestFit="1" customWidth="1"/>
    <col min="10752" max="10752" width="11" style="183" bestFit="1" customWidth="1"/>
    <col min="10753" max="10753" width="7.5703125" style="183" bestFit="1" customWidth="1"/>
    <col min="10754" max="10754" width="11.5703125" style="183" customWidth="1"/>
    <col min="10755" max="10755" width="6.5703125" style="183" bestFit="1" customWidth="1"/>
    <col min="10756" max="10756" width="11" style="183" bestFit="1" customWidth="1"/>
    <col min="10757" max="10757" width="5.42578125" style="183" bestFit="1" customWidth="1"/>
    <col min="10758" max="10758" width="11" style="183" bestFit="1" customWidth="1"/>
    <col min="10759" max="10759" width="5.42578125" style="183" bestFit="1" customWidth="1"/>
    <col min="10760" max="10760" width="11" style="183" bestFit="1" customWidth="1"/>
    <col min="10761" max="10761" width="5.42578125" style="183" bestFit="1" customWidth="1"/>
    <col min="10762" max="10762" width="11" style="183" bestFit="1" customWidth="1"/>
    <col min="10763" max="10763" width="5.42578125" style="183" bestFit="1" customWidth="1"/>
    <col min="10764" max="10764" width="11" style="183" bestFit="1" customWidth="1"/>
    <col min="10765" max="10765" width="6.42578125" style="183" bestFit="1" customWidth="1"/>
    <col min="10766" max="10766" width="11" style="183" bestFit="1" customWidth="1"/>
    <col min="10767" max="11004" width="11.5703125" style="183"/>
    <col min="11005" max="11005" width="9.140625" style="183" bestFit="1" customWidth="1"/>
    <col min="11006" max="11006" width="37.5703125" style="183" customWidth="1"/>
    <col min="11007" max="11007" width="7.5703125" style="183" bestFit="1" customWidth="1"/>
    <col min="11008" max="11008" width="11" style="183" bestFit="1" customWidth="1"/>
    <col min="11009" max="11009" width="7.5703125" style="183" bestFit="1" customWidth="1"/>
    <col min="11010" max="11010" width="11.5703125" style="183" customWidth="1"/>
    <col min="11011" max="11011" width="6.5703125" style="183" bestFit="1" customWidth="1"/>
    <col min="11012" max="11012" width="11" style="183" bestFit="1" customWidth="1"/>
    <col min="11013" max="11013" width="5.42578125" style="183" bestFit="1" customWidth="1"/>
    <col min="11014" max="11014" width="11" style="183" bestFit="1" customWidth="1"/>
    <col min="11015" max="11015" width="5.42578125" style="183" bestFit="1" customWidth="1"/>
    <col min="11016" max="11016" width="11" style="183" bestFit="1" customWidth="1"/>
    <col min="11017" max="11017" width="5.42578125" style="183" bestFit="1" customWidth="1"/>
    <col min="11018" max="11018" width="11" style="183" bestFit="1" customWidth="1"/>
    <col min="11019" max="11019" width="5.42578125" style="183" bestFit="1" customWidth="1"/>
    <col min="11020" max="11020" width="11" style="183" bestFit="1" customWidth="1"/>
    <col min="11021" max="11021" width="6.42578125" style="183" bestFit="1" customWidth="1"/>
    <col min="11022" max="11022" width="11" style="183" bestFit="1" customWidth="1"/>
    <col min="11023" max="11260" width="11.5703125" style="183"/>
    <col min="11261" max="11261" width="9.140625" style="183" bestFit="1" customWidth="1"/>
    <col min="11262" max="11262" width="37.5703125" style="183" customWidth="1"/>
    <col min="11263" max="11263" width="7.5703125" style="183" bestFit="1" customWidth="1"/>
    <col min="11264" max="11264" width="11" style="183" bestFit="1" customWidth="1"/>
    <col min="11265" max="11265" width="7.5703125" style="183" bestFit="1" customWidth="1"/>
    <col min="11266" max="11266" width="11.5703125" style="183" customWidth="1"/>
    <col min="11267" max="11267" width="6.5703125" style="183" bestFit="1" customWidth="1"/>
    <col min="11268" max="11268" width="11" style="183" bestFit="1" customWidth="1"/>
    <col min="11269" max="11269" width="5.42578125" style="183" bestFit="1" customWidth="1"/>
    <col min="11270" max="11270" width="11" style="183" bestFit="1" customWidth="1"/>
    <col min="11271" max="11271" width="5.42578125" style="183" bestFit="1" customWidth="1"/>
    <col min="11272" max="11272" width="11" style="183" bestFit="1" customWidth="1"/>
    <col min="11273" max="11273" width="5.42578125" style="183" bestFit="1" customWidth="1"/>
    <col min="11274" max="11274" width="11" style="183" bestFit="1" customWidth="1"/>
    <col min="11275" max="11275" width="5.42578125" style="183" bestFit="1" customWidth="1"/>
    <col min="11276" max="11276" width="11" style="183" bestFit="1" customWidth="1"/>
    <col min="11277" max="11277" width="6.42578125" style="183" bestFit="1" customWidth="1"/>
    <col min="11278" max="11278" width="11" style="183" bestFit="1" customWidth="1"/>
    <col min="11279" max="11516" width="11.5703125" style="183"/>
    <col min="11517" max="11517" width="9.140625" style="183" bestFit="1" customWidth="1"/>
    <col min="11518" max="11518" width="37.5703125" style="183" customWidth="1"/>
    <col min="11519" max="11519" width="7.5703125" style="183" bestFit="1" customWidth="1"/>
    <col min="11520" max="11520" width="11" style="183" bestFit="1" customWidth="1"/>
    <col min="11521" max="11521" width="7.5703125" style="183" bestFit="1" customWidth="1"/>
    <col min="11522" max="11522" width="11.5703125" style="183" customWidth="1"/>
    <col min="11523" max="11523" width="6.5703125" style="183" bestFit="1" customWidth="1"/>
    <col min="11524" max="11524" width="11" style="183" bestFit="1" customWidth="1"/>
    <col min="11525" max="11525" width="5.42578125" style="183" bestFit="1" customWidth="1"/>
    <col min="11526" max="11526" width="11" style="183" bestFit="1" customWidth="1"/>
    <col min="11527" max="11527" width="5.42578125" style="183" bestFit="1" customWidth="1"/>
    <col min="11528" max="11528" width="11" style="183" bestFit="1" customWidth="1"/>
    <col min="11529" max="11529" width="5.42578125" style="183" bestFit="1" customWidth="1"/>
    <col min="11530" max="11530" width="11" style="183" bestFit="1" customWidth="1"/>
    <col min="11531" max="11531" width="5.42578125" style="183" bestFit="1" customWidth="1"/>
    <col min="11532" max="11532" width="11" style="183" bestFit="1" customWidth="1"/>
    <col min="11533" max="11533" width="6.42578125" style="183" bestFit="1" customWidth="1"/>
    <col min="11534" max="11534" width="11" style="183" bestFit="1" customWidth="1"/>
    <col min="11535" max="11772" width="11.5703125" style="183"/>
    <col min="11773" max="11773" width="9.140625" style="183" bestFit="1" customWidth="1"/>
    <col min="11774" max="11774" width="37.5703125" style="183" customWidth="1"/>
    <col min="11775" max="11775" width="7.5703125" style="183" bestFit="1" customWidth="1"/>
    <col min="11776" max="11776" width="11" style="183" bestFit="1" customWidth="1"/>
    <col min="11777" max="11777" width="7.5703125" style="183" bestFit="1" customWidth="1"/>
    <col min="11778" max="11778" width="11.5703125" style="183" customWidth="1"/>
    <col min="11779" max="11779" width="6.5703125" style="183" bestFit="1" customWidth="1"/>
    <col min="11780" max="11780" width="11" style="183" bestFit="1" customWidth="1"/>
    <col min="11781" max="11781" width="5.42578125" style="183" bestFit="1" customWidth="1"/>
    <col min="11782" max="11782" width="11" style="183" bestFit="1" customWidth="1"/>
    <col min="11783" max="11783" width="5.42578125" style="183" bestFit="1" customWidth="1"/>
    <col min="11784" max="11784" width="11" style="183" bestFit="1" customWidth="1"/>
    <col min="11785" max="11785" width="5.42578125" style="183" bestFit="1" customWidth="1"/>
    <col min="11786" max="11786" width="11" style="183" bestFit="1" customWidth="1"/>
    <col min="11787" max="11787" width="5.42578125" style="183" bestFit="1" customWidth="1"/>
    <col min="11788" max="11788" width="11" style="183" bestFit="1" customWidth="1"/>
    <col min="11789" max="11789" width="6.42578125" style="183" bestFit="1" customWidth="1"/>
    <col min="11790" max="11790" width="11" style="183" bestFit="1" customWidth="1"/>
    <col min="11791" max="12028" width="11.5703125" style="183"/>
    <col min="12029" max="12029" width="9.140625" style="183" bestFit="1" customWidth="1"/>
    <col min="12030" max="12030" width="37.5703125" style="183" customWidth="1"/>
    <col min="12031" max="12031" width="7.5703125" style="183" bestFit="1" customWidth="1"/>
    <col min="12032" max="12032" width="11" style="183" bestFit="1" customWidth="1"/>
    <col min="12033" max="12033" width="7.5703125" style="183" bestFit="1" customWidth="1"/>
    <col min="12034" max="12034" width="11.5703125" style="183" customWidth="1"/>
    <col min="12035" max="12035" width="6.5703125" style="183" bestFit="1" customWidth="1"/>
    <col min="12036" max="12036" width="11" style="183" bestFit="1" customWidth="1"/>
    <col min="12037" max="12037" width="5.42578125" style="183" bestFit="1" customWidth="1"/>
    <col min="12038" max="12038" width="11" style="183" bestFit="1" customWidth="1"/>
    <col min="12039" max="12039" width="5.42578125" style="183" bestFit="1" customWidth="1"/>
    <col min="12040" max="12040" width="11" style="183" bestFit="1" customWidth="1"/>
    <col min="12041" max="12041" width="5.42578125" style="183" bestFit="1" customWidth="1"/>
    <col min="12042" max="12042" width="11" style="183" bestFit="1" customWidth="1"/>
    <col min="12043" max="12043" width="5.42578125" style="183" bestFit="1" customWidth="1"/>
    <col min="12044" max="12044" width="11" style="183" bestFit="1" customWidth="1"/>
    <col min="12045" max="12045" width="6.42578125" style="183" bestFit="1" customWidth="1"/>
    <col min="12046" max="12046" width="11" style="183" bestFit="1" customWidth="1"/>
    <col min="12047" max="12284" width="11.5703125" style="183"/>
    <col min="12285" max="12285" width="9.140625" style="183" bestFit="1" customWidth="1"/>
    <col min="12286" max="12286" width="37.5703125" style="183" customWidth="1"/>
    <col min="12287" max="12287" width="7.5703125" style="183" bestFit="1" customWidth="1"/>
    <col min="12288" max="12288" width="11" style="183" bestFit="1" customWidth="1"/>
    <col min="12289" max="12289" width="7.5703125" style="183" bestFit="1" customWidth="1"/>
    <col min="12290" max="12290" width="11.5703125" style="183" customWidth="1"/>
    <col min="12291" max="12291" width="6.5703125" style="183" bestFit="1" customWidth="1"/>
    <col min="12292" max="12292" width="11" style="183" bestFit="1" customWidth="1"/>
    <col min="12293" max="12293" width="5.42578125" style="183" bestFit="1" customWidth="1"/>
    <col min="12294" max="12294" width="11" style="183" bestFit="1" customWidth="1"/>
    <col min="12295" max="12295" width="5.42578125" style="183" bestFit="1" customWidth="1"/>
    <col min="12296" max="12296" width="11" style="183" bestFit="1" customWidth="1"/>
    <col min="12297" max="12297" width="5.42578125" style="183" bestFit="1" customWidth="1"/>
    <col min="12298" max="12298" width="11" style="183" bestFit="1" customWidth="1"/>
    <col min="12299" max="12299" width="5.42578125" style="183" bestFit="1" customWidth="1"/>
    <col min="12300" max="12300" width="11" style="183" bestFit="1" customWidth="1"/>
    <col min="12301" max="12301" width="6.42578125" style="183" bestFit="1" customWidth="1"/>
    <col min="12302" max="12302" width="11" style="183" bestFit="1" customWidth="1"/>
    <col min="12303" max="12540" width="11.5703125" style="183"/>
    <col min="12541" max="12541" width="9.140625" style="183" bestFit="1" customWidth="1"/>
    <col min="12542" max="12542" width="37.5703125" style="183" customWidth="1"/>
    <col min="12543" max="12543" width="7.5703125" style="183" bestFit="1" customWidth="1"/>
    <col min="12544" max="12544" width="11" style="183" bestFit="1" customWidth="1"/>
    <col min="12545" max="12545" width="7.5703125" style="183" bestFit="1" customWidth="1"/>
    <col min="12546" max="12546" width="11.5703125" style="183" customWidth="1"/>
    <col min="12547" max="12547" width="6.5703125" style="183" bestFit="1" customWidth="1"/>
    <col min="12548" max="12548" width="11" style="183" bestFit="1" customWidth="1"/>
    <col min="12549" max="12549" width="5.42578125" style="183" bestFit="1" customWidth="1"/>
    <col min="12550" max="12550" width="11" style="183" bestFit="1" customWidth="1"/>
    <col min="12551" max="12551" width="5.42578125" style="183" bestFit="1" customWidth="1"/>
    <col min="12552" max="12552" width="11" style="183" bestFit="1" customWidth="1"/>
    <col min="12553" max="12553" width="5.42578125" style="183" bestFit="1" customWidth="1"/>
    <col min="12554" max="12554" width="11" style="183" bestFit="1" customWidth="1"/>
    <col min="12555" max="12555" width="5.42578125" style="183" bestFit="1" customWidth="1"/>
    <col min="12556" max="12556" width="11" style="183" bestFit="1" customWidth="1"/>
    <col min="12557" max="12557" width="6.42578125" style="183" bestFit="1" customWidth="1"/>
    <col min="12558" max="12558" width="11" style="183" bestFit="1" customWidth="1"/>
    <col min="12559" max="12796" width="11.5703125" style="183"/>
    <col min="12797" max="12797" width="9.140625" style="183" bestFit="1" customWidth="1"/>
    <col min="12798" max="12798" width="37.5703125" style="183" customWidth="1"/>
    <col min="12799" max="12799" width="7.5703125" style="183" bestFit="1" customWidth="1"/>
    <col min="12800" max="12800" width="11" style="183" bestFit="1" customWidth="1"/>
    <col min="12801" max="12801" width="7.5703125" style="183" bestFit="1" customWidth="1"/>
    <col min="12802" max="12802" width="11.5703125" style="183" customWidth="1"/>
    <col min="12803" max="12803" width="6.5703125" style="183" bestFit="1" customWidth="1"/>
    <col min="12804" max="12804" width="11" style="183" bestFit="1" customWidth="1"/>
    <col min="12805" max="12805" width="5.42578125" style="183" bestFit="1" customWidth="1"/>
    <col min="12806" max="12806" width="11" style="183" bestFit="1" customWidth="1"/>
    <col min="12807" max="12807" width="5.42578125" style="183" bestFit="1" customWidth="1"/>
    <col min="12808" max="12808" width="11" style="183" bestFit="1" customWidth="1"/>
    <col min="12809" max="12809" width="5.42578125" style="183" bestFit="1" customWidth="1"/>
    <col min="12810" max="12810" width="11" style="183" bestFit="1" customWidth="1"/>
    <col min="12811" max="12811" width="5.42578125" style="183" bestFit="1" customWidth="1"/>
    <col min="12812" max="12812" width="11" style="183" bestFit="1" customWidth="1"/>
    <col min="12813" max="12813" width="6.42578125" style="183" bestFit="1" customWidth="1"/>
    <col min="12814" max="12814" width="11" style="183" bestFit="1" customWidth="1"/>
    <col min="12815" max="13052" width="11.5703125" style="183"/>
    <col min="13053" max="13053" width="9.140625" style="183" bestFit="1" customWidth="1"/>
    <col min="13054" max="13054" width="37.5703125" style="183" customWidth="1"/>
    <col min="13055" max="13055" width="7.5703125" style="183" bestFit="1" customWidth="1"/>
    <col min="13056" max="13056" width="11" style="183" bestFit="1" customWidth="1"/>
    <col min="13057" max="13057" width="7.5703125" style="183" bestFit="1" customWidth="1"/>
    <col min="13058" max="13058" width="11.5703125" style="183" customWidth="1"/>
    <col min="13059" max="13059" width="6.5703125" style="183" bestFit="1" customWidth="1"/>
    <col min="13060" max="13060" width="11" style="183" bestFit="1" customWidth="1"/>
    <col min="13061" max="13061" width="5.42578125" style="183" bestFit="1" customWidth="1"/>
    <col min="13062" max="13062" width="11" style="183" bestFit="1" customWidth="1"/>
    <col min="13063" max="13063" width="5.42578125" style="183" bestFit="1" customWidth="1"/>
    <col min="13064" max="13064" width="11" style="183" bestFit="1" customWidth="1"/>
    <col min="13065" max="13065" width="5.42578125" style="183" bestFit="1" customWidth="1"/>
    <col min="13066" max="13066" width="11" style="183" bestFit="1" customWidth="1"/>
    <col min="13067" max="13067" width="5.42578125" style="183" bestFit="1" customWidth="1"/>
    <col min="13068" max="13068" width="11" style="183" bestFit="1" customWidth="1"/>
    <col min="13069" max="13069" width="6.42578125" style="183" bestFit="1" customWidth="1"/>
    <col min="13070" max="13070" width="11" style="183" bestFit="1" customWidth="1"/>
    <col min="13071" max="13308" width="11.5703125" style="183"/>
    <col min="13309" max="13309" width="9.140625" style="183" bestFit="1" customWidth="1"/>
    <col min="13310" max="13310" width="37.5703125" style="183" customWidth="1"/>
    <col min="13311" max="13311" width="7.5703125" style="183" bestFit="1" customWidth="1"/>
    <col min="13312" max="13312" width="11" style="183" bestFit="1" customWidth="1"/>
    <col min="13313" max="13313" width="7.5703125" style="183" bestFit="1" customWidth="1"/>
    <col min="13314" max="13314" width="11.5703125" style="183" customWidth="1"/>
    <col min="13315" max="13315" width="6.5703125" style="183" bestFit="1" customWidth="1"/>
    <col min="13316" max="13316" width="11" style="183" bestFit="1" customWidth="1"/>
    <col min="13317" max="13317" width="5.42578125" style="183" bestFit="1" customWidth="1"/>
    <col min="13318" max="13318" width="11" style="183" bestFit="1" customWidth="1"/>
    <col min="13319" max="13319" width="5.42578125" style="183" bestFit="1" customWidth="1"/>
    <col min="13320" max="13320" width="11" style="183" bestFit="1" customWidth="1"/>
    <col min="13321" max="13321" width="5.42578125" style="183" bestFit="1" customWidth="1"/>
    <col min="13322" max="13322" width="11" style="183" bestFit="1" customWidth="1"/>
    <col min="13323" max="13323" width="5.42578125" style="183" bestFit="1" customWidth="1"/>
    <col min="13324" max="13324" width="11" style="183" bestFit="1" customWidth="1"/>
    <col min="13325" max="13325" width="6.42578125" style="183" bestFit="1" customWidth="1"/>
    <col min="13326" max="13326" width="11" style="183" bestFit="1" customWidth="1"/>
    <col min="13327" max="13564" width="11.5703125" style="183"/>
    <col min="13565" max="13565" width="9.140625" style="183" bestFit="1" customWidth="1"/>
    <col min="13566" max="13566" width="37.5703125" style="183" customWidth="1"/>
    <col min="13567" max="13567" width="7.5703125" style="183" bestFit="1" customWidth="1"/>
    <col min="13568" max="13568" width="11" style="183" bestFit="1" customWidth="1"/>
    <col min="13569" max="13569" width="7.5703125" style="183" bestFit="1" customWidth="1"/>
    <col min="13570" max="13570" width="11.5703125" style="183" customWidth="1"/>
    <col min="13571" max="13571" width="6.5703125" style="183" bestFit="1" customWidth="1"/>
    <col min="13572" max="13572" width="11" style="183" bestFit="1" customWidth="1"/>
    <col min="13573" max="13573" width="5.42578125" style="183" bestFit="1" customWidth="1"/>
    <col min="13574" max="13574" width="11" style="183" bestFit="1" customWidth="1"/>
    <col min="13575" max="13575" width="5.42578125" style="183" bestFit="1" customWidth="1"/>
    <col min="13576" max="13576" width="11" style="183" bestFit="1" customWidth="1"/>
    <col min="13577" max="13577" width="5.42578125" style="183" bestFit="1" customWidth="1"/>
    <col min="13578" max="13578" width="11" style="183" bestFit="1" customWidth="1"/>
    <col min="13579" max="13579" width="5.42578125" style="183" bestFit="1" customWidth="1"/>
    <col min="13580" max="13580" width="11" style="183" bestFit="1" customWidth="1"/>
    <col min="13581" max="13581" width="6.42578125" style="183" bestFit="1" customWidth="1"/>
    <col min="13582" max="13582" width="11" style="183" bestFit="1" customWidth="1"/>
    <col min="13583" max="13820" width="11.5703125" style="183"/>
    <col min="13821" max="13821" width="9.140625" style="183" bestFit="1" customWidth="1"/>
    <col min="13822" max="13822" width="37.5703125" style="183" customWidth="1"/>
    <col min="13823" max="13823" width="7.5703125" style="183" bestFit="1" customWidth="1"/>
    <col min="13824" max="13824" width="11" style="183" bestFit="1" customWidth="1"/>
    <col min="13825" max="13825" width="7.5703125" style="183" bestFit="1" customWidth="1"/>
    <col min="13826" max="13826" width="11.5703125" style="183" customWidth="1"/>
    <col min="13827" max="13827" width="6.5703125" style="183" bestFit="1" customWidth="1"/>
    <col min="13828" max="13828" width="11" style="183" bestFit="1" customWidth="1"/>
    <col min="13829" max="13829" width="5.42578125" style="183" bestFit="1" customWidth="1"/>
    <col min="13830" max="13830" width="11" style="183" bestFit="1" customWidth="1"/>
    <col min="13831" max="13831" width="5.42578125" style="183" bestFit="1" customWidth="1"/>
    <col min="13832" max="13832" width="11" style="183" bestFit="1" customWidth="1"/>
    <col min="13833" max="13833" width="5.42578125" style="183" bestFit="1" customWidth="1"/>
    <col min="13834" max="13834" width="11" style="183" bestFit="1" customWidth="1"/>
    <col min="13835" max="13835" width="5.42578125" style="183" bestFit="1" customWidth="1"/>
    <col min="13836" max="13836" width="11" style="183" bestFit="1" customWidth="1"/>
    <col min="13837" max="13837" width="6.42578125" style="183" bestFit="1" customWidth="1"/>
    <col min="13838" max="13838" width="11" style="183" bestFit="1" customWidth="1"/>
    <col min="13839" max="14076" width="11.5703125" style="183"/>
    <col min="14077" max="14077" width="9.140625" style="183" bestFit="1" customWidth="1"/>
    <col min="14078" max="14078" width="37.5703125" style="183" customWidth="1"/>
    <col min="14079" max="14079" width="7.5703125" style="183" bestFit="1" customWidth="1"/>
    <col min="14080" max="14080" width="11" style="183" bestFit="1" customWidth="1"/>
    <col min="14081" max="14081" width="7.5703125" style="183" bestFit="1" customWidth="1"/>
    <col min="14082" max="14082" width="11.5703125" style="183" customWidth="1"/>
    <col min="14083" max="14083" width="6.5703125" style="183" bestFit="1" customWidth="1"/>
    <col min="14084" max="14084" width="11" style="183" bestFit="1" customWidth="1"/>
    <col min="14085" max="14085" width="5.42578125" style="183" bestFit="1" customWidth="1"/>
    <col min="14086" max="14086" width="11" style="183" bestFit="1" customWidth="1"/>
    <col min="14087" max="14087" width="5.42578125" style="183" bestFit="1" customWidth="1"/>
    <col min="14088" max="14088" width="11" style="183" bestFit="1" customWidth="1"/>
    <col min="14089" max="14089" width="5.42578125" style="183" bestFit="1" customWidth="1"/>
    <col min="14090" max="14090" width="11" style="183" bestFit="1" customWidth="1"/>
    <col min="14091" max="14091" width="5.42578125" style="183" bestFit="1" customWidth="1"/>
    <col min="14092" max="14092" width="11" style="183" bestFit="1" customWidth="1"/>
    <col min="14093" max="14093" width="6.42578125" style="183" bestFit="1" customWidth="1"/>
    <col min="14094" max="14094" width="11" style="183" bestFit="1" customWidth="1"/>
    <col min="14095" max="14332" width="11.5703125" style="183"/>
    <col min="14333" max="14333" width="9.140625" style="183" bestFit="1" customWidth="1"/>
    <col min="14334" max="14334" width="37.5703125" style="183" customWidth="1"/>
    <col min="14335" max="14335" width="7.5703125" style="183" bestFit="1" customWidth="1"/>
    <col min="14336" max="14336" width="11" style="183" bestFit="1" customWidth="1"/>
    <col min="14337" max="14337" width="7.5703125" style="183" bestFit="1" customWidth="1"/>
    <col min="14338" max="14338" width="11.5703125" style="183" customWidth="1"/>
    <col min="14339" max="14339" width="6.5703125" style="183" bestFit="1" customWidth="1"/>
    <col min="14340" max="14340" width="11" style="183" bestFit="1" customWidth="1"/>
    <col min="14341" max="14341" width="5.42578125" style="183" bestFit="1" customWidth="1"/>
    <col min="14342" max="14342" width="11" style="183" bestFit="1" customWidth="1"/>
    <col min="14343" max="14343" width="5.42578125" style="183" bestFit="1" customWidth="1"/>
    <col min="14344" max="14344" width="11" style="183" bestFit="1" customWidth="1"/>
    <col min="14345" max="14345" width="5.42578125" style="183" bestFit="1" customWidth="1"/>
    <col min="14346" max="14346" width="11" style="183" bestFit="1" customWidth="1"/>
    <col min="14347" max="14347" width="5.42578125" style="183" bestFit="1" customWidth="1"/>
    <col min="14348" max="14348" width="11" style="183" bestFit="1" customWidth="1"/>
    <col min="14349" max="14349" width="6.42578125" style="183" bestFit="1" customWidth="1"/>
    <col min="14350" max="14350" width="11" style="183" bestFit="1" customWidth="1"/>
    <col min="14351" max="14588" width="11.5703125" style="183"/>
    <col min="14589" max="14589" width="9.140625" style="183" bestFit="1" customWidth="1"/>
    <col min="14590" max="14590" width="37.5703125" style="183" customWidth="1"/>
    <col min="14591" max="14591" width="7.5703125" style="183" bestFit="1" customWidth="1"/>
    <col min="14592" max="14592" width="11" style="183" bestFit="1" customWidth="1"/>
    <col min="14593" max="14593" width="7.5703125" style="183" bestFit="1" customWidth="1"/>
    <col min="14594" max="14594" width="11.5703125" style="183" customWidth="1"/>
    <col min="14595" max="14595" width="6.5703125" style="183" bestFit="1" customWidth="1"/>
    <col min="14596" max="14596" width="11" style="183" bestFit="1" customWidth="1"/>
    <col min="14597" max="14597" width="5.42578125" style="183" bestFit="1" customWidth="1"/>
    <col min="14598" max="14598" width="11" style="183" bestFit="1" customWidth="1"/>
    <col min="14599" max="14599" width="5.42578125" style="183" bestFit="1" customWidth="1"/>
    <col min="14600" max="14600" width="11" style="183" bestFit="1" customWidth="1"/>
    <col min="14601" max="14601" width="5.42578125" style="183" bestFit="1" customWidth="1"/>
    <col min="14602" max="14602" width="11" style="183" bestFit="1" customWidth="1"/>
    <col min="14603" max="14603" width="5.42578125" style="183" bestFit="1" customWidth="1"/>
    <col min="14604" max="14604" width="11" style="183" bestFit="1" customWidth="1"/>
    <col min="14605" max="14605" width="6.42578125" style="183" bestFit="1" customWidth="1"/>
    <col min="14606" max="14606" width="11" style="183" bestFit="1" customWidth="1"/>
    <col min="14607" max="14844" width="11.5703125" style="183"/>
    <col min="14845" max="14845" width="9.140625" style="183" bestFit="1" customWidth="1"/>
    <col min="14846" max="14846" width="37.5703125" style="183" customWidth="1"/>
    <col min="14847" max="14847" width="7.5703125" style="183" bestFit="1" customWidth="1"/>
    <col min="14848" max="14848" width="11" style="183" bestFit="1" customWidth="1"/>
    <col min="14849" max="14849" width="7.5703125" style="183" bestFit="1" customWidth="1"/>
    <col min="14850" max="14850" width="11.5703125" style="183" customWidth="1"/>
    <col min="14851" max="14851" width="6.5703125" style="183" bestFit="1" customWidth="1"/>
    <col min="14852" max="14852" width="11" style="183" bestFit="1" customWidth="1"/>
    <col min="14853" max="14853" width="5.42578125" style="183" bestFit="1" customWidth="1"/>
    <col min="14854" max="14854" width="11" style="183" bestFit="1" customWidth="1"/>
    <col min="14855" max="14855" width="5.42578125" style="183" bestFit="1" customWidth="1"/>
    <col min="14856" max="14856" width="11" style="183" bestFit="1" customWidth="1"/>
    <col min="14857" max="14857" width="5.42578125" style="183" bestFit="1" customWidth="1"/>
    <col min="14858" max="14858" width="11" style="183" bestFit="1" customWidth="1"/>
    <col min="14859" max="14859" width="5.42578125" style="183" bestFit="1" customWidth="1"/>
    <col min="14860" max="14860" width="11" style="183" bestFit="1" customWidth="1"/>
    <col min="14861" max="14861" width="6.42578125" style="183" bestFit="1" customWidth="1"/>
    <col min="14862" max="14862" width="11" style="183" bestFit="1" customWidth="1"/>
    <col min="14863" max="15100" width="11.5703125" style="183"/>
    <col min="15101" max="15101" width="9.140625" style="183" bestFit="1" customWidth="1"/>
    <col min="15102" max="15102" width="37.5703125" style="183" customWidth="1"/>
    <col min="15103" max="15103" width="7.5703125" style="183" bestFit="1" customWidth="1"/>
    <col min="15104" max="15104" width="11" style="183" bestFit="1" customWidth="1"/>
    <col min="15105" max="15105" width="7.5703125" style="183" bestFit="1" customWidth="1"/>
    <col min="15106" max="15106" width="11.5703125" style="183" customWidth="1"/>
    <col min="15107" max="15107" width="6.5703125" style="183" bestFit="1" customWidth="1"/>
    <col min="15108" max="15108" width="11" style="183" bestFit="1" customWidth="1"/>
    <col min="15109" max="15109" width="5.42578125" style="183" bestFit="1" customWidth="1"/>
    <col min="15110" max="15110" width="11" style="183" bestFit="1" customWidth="1"/>
    <col min="15111" max="15111" width="5.42578125" style="183" bestFit="1" customWidth="1"/>
    <col min="15112" max="15112" width="11" style="183" bestFit="1" customWidth="1"/>
    <col min="15113" max="15113" width="5.42578125" style="183" bestFit="1" customWidth="1"/>
    <col min="15114" max="15114" width="11" style="183" bestFit="1" customWidth="1"/>
    <col min="15115" max="15115" width="5.42578125" style="183" bestFit="1" customWidth="1"/>
    <col min="15116" max="15116" width="11" style="183" bestFit="1" customWidth="1"/>
    <col min="15117" max="15117" width="6.42578125" style="183" bestFit="1" customWidth="1"/>
    <col min="15118" max="15118" width="11" style="183" bestFit="1" customWidth="1"/>
    <col min="15119" max="15356" width="11.5703125" style="183"/>
    <col min="15357" max="15357" width="9.140625" style="183" bestFit="1" customWidth="1"/>
    <col min="15358" max="15358" width="37.5703125" style="183" customWidth="1"/>
    <col min="15359" max="15359" width="7.5703125" style="183" bestFit="1" customWidth="1"/>
    <col min="15360" max="15360" width="11" style="183" bestFit="1" customWidth="1"/>
    <col min="15361" max="15361" width="7.5703125" style="183" bestFit="1" customWidth="1"/>
    <col min="15362" max="15362" width="11.5703125" style="183" customWidth="1"/>
    <col min="15363" max="15363" width="6.5703125" style="183" bestFit="1" customWidth="1"/>
    <col min="15364" max="15364" width="11" style="183" bestFit="1" customWidth="1"/>
    <col min="15365" max="15365" width="5.42578125" style="183" bestFit="1" customWidth="1"/>
    <col min="15366" max="15366" width="11" style="183" bestFit="1" customWidth="1"/>
    <col min="15367" max="15367" width="5.42578125" style="183" bestFit="1" customWidth="1"/>
    <col min="15368" max="15368" width="11" style="183" bestFit="1" customWidth="1"/>
    <col min="15369" max="15369" width="5.42578125" style="183" bestFit="1" customWidth="1"/>
    <col min="15370" max="15370" width="11" style="183" bestFit="1" customWidth="1"/>
    <col min="15371" max="15371" width="5.42578125" style="183" bestFit="1" customWidth="1"/>
    <col min="15372" max="15372" width="11" style="183" bestFit="1" customWidth="1"/>
    <col min="15373" max="15373" width="6.42578125" style="183" bestFit="1" customWidth="1"/>
    <col min="15374" max="15374" width="11" style="183" bestFit="1" customWidth="1"/>
    <col min="15375" max="15612" width="11.5703125" style="183"/>
    <col min="15613" max="15613" width="9.140625" style="183" bestFit="1" customWidth="1"/>
    <col min="15614" max="15614" width="37.5703125" style="183" customWidth="1"/>
    <col min="15615" max="15615" width="7.5703125" style="183" bestFit="1" customWidth="1"/>
    <col min="15616" max="15616" width="11" style="183" bestFit="1" customWidth="1"/>
    <col min="15617" max="15617" width="7.5703125" style="183" bestFit="1" customWidth="1"/>
    <col min="15618" max="15618" width="11.5703125" style="183" customWidth="1"/>
    <col min="15619" max="15619" width="6.5703125" style="183" bestFit="1" customWidth="1"/>
    <col min="15620" max="15620" width="11" style="183" bestFit="1" customWidth="1"/>
    <col min="15621" max="15621" width="5.42578125" style="183" bestFit="1" customWidth="1"/>
    <col min="15622" max="15622" width="11" style="183" bestFit="1" customWidth="1"/>
    <col min="15623" max="15623" width="5.42578125" style="183" bestFit="1" customWidth="1"/>
    <col min="15624" max="15624" width="11" style="183" bestFit="1" customWidth="1"/>
    <col min="15625" max="15625" width="5.42578125" style="183" bestFit="1" customWidth="1"/>
    <col min="15626" max="15626" width="11" style="183" bestFit="1" customWidth="1"/>
    <col min="15627" max="15627" width="5.42578125" style="183" bestFit="1" customWidth="1"/>
    <col min="15628" max="15628" width="11" style="183" bestFit="1" customWidth="1"/>
    <col min="15629" max="15629" width="6.42578125" style="183" bestFit="1" customWidth="1"/>
    <col min="15630" max="15630" width="11" style="183" bestFit="1" customWidth="1"/>
    <col min="15631" max="15868" width="11.5703125" style="183"/>
    <col min="15869" max="15869" width="9.140625" style="183" bestFit="1" customWidth="1"/>
    <col min="15870" max="15870" width="37.5703125" style="183" customWidth="1"/>
    <col min="15871" max="15871" width="7.5703125" style="183" bestFit="1" customWidth="1"/>
    <col min="15872" max="15872" width="11" style="183" bestFit="1" customWidth="1"/>
    <col min="15873" max="15873" width="7.5703125" style="183" bestFit="1" customWidth="1"/>
    <col min="15874" max="15874" width="11.5703125" style="183" customWidth="1"/>
    <col min="15875" max="15875" width="6.5703125" style="183" bestFit="1" customWidth="1"/>
    <col min="15876" max="15876" width="11" style="183" bestFit="1" customWidth="1"/>
    <col min="15877" max="15877" width="5.42578125" style="183" bestFit="1" customWidth="1"/>
    <col min="15878" max="15878" width="11" style="183" bestFit="1" customWidth="1"/>
    <col min="15879" max="15879" width="5.42578125" style="183" bestFit="1" customWidth="1"/>
    <col min="15880" max="15880" width="11" style="183" bestFit="1" customWidth="1"/>
    <col min="15881" max="15881" width="5.42578125" style="183" bestFit="1" customWidth="1"/>
    <col min="15882" max="15882" width="11" style="183" bestFit="1" customWidth="1"/>
    <col min="15883" max="15883" width="5.42578125" style="183" bestFit="1" customWidth="1"/>
    <col min="15884" max="15884" width="11" style="183" bestFit="1" customWidth="1"/>
    <col min="15885" max="15885" width="6.42578125" style="183" bestFit="1" customWidth="1"/>
    <col min="15886" max="15886" width="11" style="183" bestFit="1" customWidth="1"/>
    <col min="15887" max="16124" width="11.5703125" style="183"/>
    <col min="16125" max="16125" width="9.140625" style="183" bestFit="1" customWidth="1"/>
    <col min="16126" max="16126" width="37.5703125" style="183" customWidth="1"/>
    <col min="16127" max="16127" width="7.5703125" style="183" bestFit="1" customWidth="1"/>
    <col min="16128" max="16128" width="11" style="183" bestFit="1" customWidth="1"/>
    <col min="16129" max="16129" width="7.5703125" style="183" bestFit="1" customWidth="1"/>
    <col min="16130" max="16130" width="11.5703125" style="183" customWidth="1"/>
    <col min="16131" max="16131" width="6.5703125" style="183" bestFit="1" customWidth="1"/>
    <col min="16132" max="16132" width="11" style="183" bestFit="1" customWidth="1"/>
    <col min="16133" max="16133" width="5.42578125" style="183" bestFit="1" customWidth="1"/>
    <col min="16134" max="16134" width="11" style="183" bestFit="1" customWidth="1"/>
    <col min="16135" max="16135" width="5.42578125" style="183" bestFit="1" customWidth="1"/>
    <col min="16136" max="16136" width="11" style="183" bestFit="1" customWidth="1"/>
    <col min="16137" max="16137" width="5.42578125" style="183" bestFit="1" customWidth="1"/>
    <col min="16138" max="16138" width="11" style="183" bestFit="1" customWidth="1"/>
    <col min="16139" max="16139" width="5.42578125" style="183" bestFit="1" customWidth="1"/>
    <col min="16140" max="16140" width="11" style="183" bestFit="1" customWidth="1"/>
    <col min="16141" max="16141" width="6.42578125" style="183" bestFit="1" customWidth="1"/>
    <col min="16142" max="16142" width="11" style="183" bestFit="1" customWidth="1"/>
    <col min="16143" max="16384" width="11.5703125" style="183"/>
  </cols>
  <sheetData>
    <row r="1" spans="1:16" x14ac:dyDescent="0.25">
      <c r="A1" s="414" t="s">
        <v>65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6"/>
    </row>
    <row r="2" spans="1:16" x14ac:dyDescent="0.25">
      <c r="A2" s="417" t="s">
        <v>66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9"/>
    </row>
    <row r="3" spans="1:16" ht="15.75" customHeight="1" thickBot="1" x14ac:dyDescent="0.3">
      <c r="A3" s="420" t="s">
        <v>67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2"/>
    </row>
    <row r="4" spans="1:16" x14ac:dyDescent="0.25">
      <c r="A4" s="184"/>
      <c r="B4" s="389"/>
      <c r="C4" s="415"/>
      <c r="D4" s="415"/>
      <c r="E4" s="415"/>
      <c r="F4" s="415"/>
      <c r="G4" s="415"/>
      <c r="H4" s="388"/>
      <c r="I4" s="184"/>
      <c r="J4" s="184"/>
      <c r="K4" s="184"/>
      <c r="L4" s="184"/>
      <c r="M4" s="184"/>
      <c r="N4" s="184"/>
      <c r="O4" s="184"/>
      <c r="P4" s="184"/>
    </row>
    <row r="5" spans="1:16" x14ac:dyDescent="0.25">
      <c r="A5" s="265"/>
      <c r="B5" s="266"/>
      <c r="C5" s="423"/>
      <c r="D5" s="423"/>
      <c r="E5" s="423"/>
      <c r="F5" s="423"/>
      <c r="G5" s="423"/>
      <c r="H5" s="191"/>
      <c r="I5" s="265"/>
      <c r="J5" s="265"/>
      <c r="K5" s="265"/>
      <c r="L5" s="265"/>
      <c r="M5" s="265"/>
      <c r="N5" s="265"/>
      <c r="O5" s="265"/>
      <c r="P5" s="265"/>
    </row>
    <row r="6" spans="1:16" x14ac:dyDescent="0.25">
      <c r="A6" s="267" t="s">
        <v>250</v>
      </c>
      <c r="B6" s="387" t="s">
        <v>251</v>
      </c>
      <c r="C6" s="387"/>
      <c r="D6" s="387"/>
      <c r="E6" s="387"/>
      <c r="F6" s="387"/>
      <c r="G6" s="404"/>
      <c r="H6" s="404"/>
      <c r="I6" s="404"/>
      <c r="J6" s="404"/>
      <c r="K6" s="404"/>
      <c r="L6" s="404"/>
      <c r="M6" s="265"/>
      <c r="N6" s="265"/>
      <c r="O6" s="265"/>
      <c r="P6" s="265"/>
    </row>
    <row r="7" spans="1:16" x14ac:dyDescent="0.25">
      <c r="A7" s="387" t="s">
        <v>336</v>
      </c>
      <c r="B7" s="404" t="s">
        <v>326</v>
      </c>
      <c r="C7" s="404"/>
      <c r="D7" s="404"/>
      <c r="E7" s="404"/>
      <c r="F7" s="404"/>
      <c r="G7" s="404"/>
      <c r="H7" s="404"/>
      <c r="I7" s="404"/>
      <c r="J7" s="191"/>
      <c r="K7" s="191"/>
      <c r="L7" s="191"/>
      <c r="M7" s="265"/>
      <c r="N7" s="265"/>
      <c r="O7" s="265"/>
      <c r="P7" s="265"/>
    </row>
    <row r="8" spans="1:16" x14ac:dyDescent="0.25">
      <c r="A8" s="267"/>
      <c r="B8" s="268"/>
      <c r="C8" s="269"/>
      <c r="D8" s="270"/>
      <c r="E8" s="270"/>
      <c r="F8" s="270"/>
      <c r="G8" s="270"/>
      <c r="H8" s="265"/>
      <c r="I8" s="265"/>
      <c r="J8" s="265"/>
      <c r="K8" s="265"/>
      <c r="L8" s="265"/>
      <c r="M8" s="265"/>
      <c r="N8" s="265"/>
      <c r="O8" s="265"/>
      <c r="P8" s="265"/>
    </row>
    <row r="9" spans="1:16" ht="12.75" thickBot="1" x14ac:dyDescent="0.3">
      <c r="A9" s="270"/>
      <c r="B9" s="268"/>
      <c r="C9" s="269"/>
      <c r="D9" s="270"/>
      <c r="E9" s="270"/>
      <c r="F9" s="270"/>
      <c r="G9" s="270"/>
      <c r="H9" s="265"/>
      <c r="I9" s="265"/>
      <c r="J9" s="265"/>
      <c r="K9" s="265"/>
      <c r="L9" s="265"/>
      <c r="M9" s="265"/>
      <c r="N9" s="265"/>
      <c r="O9" s="265"/>
      <c r="P9" s="186"/>
    </row>
    <row r="10" spans="1:16" ht="12.75" customHeight="1" thickBot="1" x14ac:dyDescent="0.3">
      <c r="A10" s="411" t="s">
        <v>337</v>
      </c>
      <c r="B10" s="412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3"/>
    </row>
    <row r="11" spans="1:16" x14ac:dyDescent="0.25">
      <c r="A11" s="384"/>
      <c r="B11" s="383"/>
      <c r="C11" s="385"/>
      <c r="D11" s="386" t="s">
        <v>338</v>
      </c>
      <c r="E11" s="405" t="s">
        <v>339</v>
      </c>
      <c r="F11" s="406"/>
      <c r="G11" s="406"/>
      <c r="H11" s="406"/>
      <c r="I11" s="406"/>
      <c r="J11" s="406"/>
      <c r="K11" s="406"/>
      <c r="L11" s="406"/>
      <c r="M11" s="406"/>
      <c r="N11" s="406"/>
      <c r="O11" s="406"/>
      <c r="P11" s="406"/>
    </row>
    <row r="12" spans="1:16" ht="12.75" thickBot="1" x14ac:dyDescent="0.3">
      <c r="A12" s="271" t="s">
        <v>74</v>
      </c>
      <c r="B12" s="272" t="s">
        <v>340</v>
      </c>
      <c r="C12" s="273" t="s">
        <v>341</v>
      </c>
      <c r="D12" s="274" t="s">
        <v>342</v>
      </c>
      <c r="E12" s="275" t="s">
        <v>341</v>
      </c>
      <c r="F12" s="276" t="s">
        <v>343</v>
      </c>
      <c r="G12" s="273" t="s">
        <v>341</v>
      </c>
      <c r="H12" s="277" t="s">
        <v>344</v>
      </c>
      <c r="I12" s="278" t="s">
        <v>341</v>
      </c>
      <c r="J12" s="279" t="s">
        <v>345</v>
      </c>
      <c r="K12" s="278" t="s">
        <v>341</v>
      </c>
      <c r="L12" s="279" t="s">
        <v>346</v>
      </c>
      <c r="M12" s="278" t="s">
        <v>341</v>
      </c>
      <c r="N12" s="279" t="s">
        <v>347</v>
      </c>
      <c r="O12" s="278" t="s">
        <v>341</v>
      </c>
      <c r="P12" s="279" t="s">
        <v>348</v>
      </c>
    </row>
    <row r="13" spans="1:16" ht="12.75" x14ac:dyDescent="0.25">
      <c r="A13" s="280" t="s">
        <v>26</v>
      </c>
      <c r="B13" s="266" t="s">
        <v>349</v>
      </c>
      <c r="C13" s="281"/>
      <c r="D13" s="282"/>
      <c r="E13" s="283"/>
      <c r="F13" s="284"/>
      <c r="G13" s="282"/>
      <c r="H13" s="284"/>
      <c r="I13" s="285"/>
      <c r="J13" s="286"/>
      <c r="K13" s="285"/>
      <c r="L13" s="286"/>
      <c r="M13" s="285"/>
      <c r="N13" s="286"/>
      <c r="O13" s="285"/>
      <c r="P13" s="286"/>
    </row>
    <row r="14" spans="1:16" ht="12.75" x14ac:dyDescent="0.25">
      <c r="A14" s="280" t="s">
        <v>39</v>
      </c>
      <c r="B14" s="266" t="s">
        <v>526</v>
      </c>
      <c r="C14" s="281"/>
      <c r="D14" s="282"/>
      <c r="E14" s="283"/>
      <c r="F14" s="284"/>
      <c r="G14" s="282"/>
      <c r="H14" s="284"/>
      <c r="I14" s="285"/>
      <c r="J14" s="286"/>
      <c r="K14" s="285"/>
      <c r="L14" s="286"/>
      <c r="M14" s="285"/>
      <c r="N14" s="286"/>
      <c r="O14" s="285"/>
      <c r="P14" s="286"/>
    </row>
    <row r="15" spans="1:16" ht="12.75" x14ac:dyDescent="0.25">
      <c r="A15" s="280" t="s">
        <v>50</v>
      </c>
      <c r="B15" s="266" t="s">
        <v>350</v>
      </c>
      <c r="C15" s="281"/>
      <c r="D15" s="282"/>
      <c r="E15" s="283"/>
      <c r="F15" s="284"/>
      <c r="G15" s="282"/>
      <c r="H15" s="284"/>
      <c r="I15" s="285"/>
      <c r="J15" s="286"/>
      <c r="K15" s="285"/>
      <c r="L15" s="286"/>
      <c r="M15" s="285"/>
      <c r="N15" s="286"/>
      <c r="O15" s="285"/>
      <c r="P15" s="286"/>
    </row>
    <row r="16" spans="1:16" ht="12.75" x14ac:dyDescent="0.25">
      <c r="A16" s="280" t="s">
        <v>62</v>
      </c>
      <c r="B16" s="266" t="s">
        <v>331</v>
      </c>
      <c r="C16" s="281"/>
      <c r="D16" s="282"/>
      <c r="E16" s="287"/>
      <c r="F16" s="284"/>
      <c r="G16" s="282"/>
      <c r="H16" s="284"/>
      <c r="I16" s="285"/>
      <c r="J16" s="286"/>
      <c r="K16" s="285"/>
      <c r="L16" s="286"/>
      <c r="M16" s="285"/>
      <c r="N16" s="286"/>
      <c r="O16" s="285"/>
      <c r="P16" s="286"/>
    </row>
    <row r="17" spans="1:16" ht="24" x14ac:dyDescent="0.25">
      <c r="A17" s="280" t="s">
        <v>63</v>
      </c>
      <c r="B17" s="266" t="s">
        <v>351</v>
      </c>
      <c r="C17" s="281"/>
      <c r="D17" s="282"/>
      <c r="E17" s="287"/>
      <c r="F17" s="284"/>
      <c r="G17" s="282"/>
      <c r="H17" s="284"/>
      <c r="I17" s="285"/>
      <c r="J17" s="286"/>
      <c r="K17" s="285"/>
      <c r="L17" s="286"/>
      <c r="M17" s="285"/>
      <c r="N17" s="286"/>
      <c r="O17" s="285"/>
      <c r="P17" s="286"/>
    </row>
    <row r="18" spans="1:16" ht="36" x14ac:dyDescent="0.25">
      <c r="A18" s="280" t="s">
        <v>243</v>
      </c>
      <c r="B18" s="266" t="s">
        <v>335</v>
      </c>
      <c r="C18" s="281"/>
      <c r="D18" s="282"/>
      <c r="E18" s="287"/>
      <c r="F18" s="284"/>
      <c r="G18" s="282"/>
      <c r="H18" s="284"/>
      <c r="I18" s="285"/>
      <c r="J18" s="286"/>
      <c r="K18" s="285"/>
      <c r="L18" s="286"/>
      <c r="M18" s="285"/>
      <c r="N18" s="286"/>
      <c r="O18" s="285"/>
      <c r="P18" s="286"/>
    </row>
    <row r="19" spans="1:16" ht="12.75" x14ac:dyDescent="0.25">
      <c r="A19" s="280" t="s">
        <v>334</v>
      </c>
      <c r="B19" s="266" t="s">
        <v>207</v>
      </c>
      <c r="C19" s="281"/>
      <c r="D19" s="282"/>
      <c r="E19" s="287"/>
      <c r="F19" s="284"/>
      <c r="G19" s="282"/>
      <c r="H19" s="284"/>
      <c r="I19" s="285"/>
      <c r="J19" s="286"/>
      <c r="K19" s="285"/>
      <c r="L19" s="286"/>
      <c r="M19" s="285"/>
      <c r="N19" s="286"/>
      <c r="O19" s="285"/>
      <c r="P19" s="286"/>
    </row>
    <row r="20" spans="1:16" ht="13.5" thickBot="1" x14ac:dyDescent="0.3">
      <c r="A20" s="288"/>
      <c r="B20" s="289"/>
      <c r="C20" s="281"/>
      <c r="D20" s="290"/>
      <c r="E20" s="291"/>
      <c r="F20" s="292"/>
      <c r="G20" s="293"/>
      <c r="H20" s="294"/>
      <c r="I20" s="295"/>
      <c r="J20" s="296"/>
      <c r="K20" s="295"/>
      <c r="L20" s="296"/>
      <c r="M20" s="295"/>
      <c r="N20" s="296"/>
      <c r="O20" s="295"/>
      <c r="P20" s="296"/>
    </row>
    <row r="21" spans="1:16" ht="12.75" x14ac:dyDescent="0.25">
      <c r="A21" s="407" t="s">
        <v>352</v>
      </c>
      <c r="B21" s="408"/>
      <c r="C21" s="297">
        <f>SUM(C13:C20)</f>
        <v>0</v>
      </c>
      <c r="D21" s="298">
        <f>SUM(D13:D20)</f>
        <v>0</v>
      </c>
      <c r="E21" s="299"/>
      <c r="F21" s="298">
        <f>SUM(F13:F20)</f>
        <v>0</v>
      </c>
      <c r="G21" s="299"/>
      <c r="H21" s="298">
        <f>SUM(H13:H20)</f>
        <v>0</v>
      </c>
      <c r="I21" s="299"/>
      <c r="J21" s="300">
        <f>SUM(J13:J20)</f>
        <v>0</v>
      </c>
      <c r="K21" s="299"/>
      <c r="L21" s="300">
        <f>SUM(L13:L20)</f>
        <v>0</v>
      </c>
      <c r="M21" s="299"/>
      <c r="N21" s="300">
        <f>SUM(N13:N20)</f>
        <v>0</v>
      </c>
      <c r="O21" s="299"/>
      <c r="P21" s="300">
        <f>SUM(P13:P20)</f>
        <v>0</v>
      </c>
    </row>
    <row r="22" spans="1:16" ht="13.5" thickBot="1" x14ac:dyDescent="0.3">
      <c r="A22" s="409" t="s">
        <v>353</v>
      </c>
      <c r="B22" s="410"/>
      <c r="C22" s="301">
        <f>+C21</f>
        <v>0</v>
      </c>
      <c r="D22" s="302">
        <f>D21</f>
        <v>0</v>
      </c>
      <c r="E22" s="303"/>
      <c r="F22" s="304">
        <f>+F21</f>
        <v>0</v>
      </c>
      <c r="G22" s="303"/>
      <c r="H22" s="305">
        <f>F22+H21</f>
        <v>0</v>
      </c>
      <c r="I22" s="303"/>
      <c r="J22" s="306">
        <f>H22+J21</f>
        <v>0</v>
      </c>
      <c r="K22" s="303"/>
      <c r="L22" s="306">
        <f>J22+L21</f>
        <v>0</v>
      </c>
      <c r="M22" s="303"/>
      <c r="N22" s="306">
        <f>L22+N21</f>
        <v>0</v>
      </c>
      <c r="O22" s="303"/>
      <c r="P22" s="306">
        <f>N22+P21</f>
        <v>0</v>
      </c>
    </row>
    <row r="25" spans="1:16" x14ac:dyDescent="0.25">
      <c r="A25" s="307"/>
      <c r="B25" s="266"/>
    </row>
    <row r="26" spans="1:16" x14ac:dyDescent="0.25">
      <c r="A26" s="307"/>
      <c r="B26" s="266"/>
    </row>
    <row r="27" spans="1:16" x14ac:dyDescent="0.25">
      <c r="A27" s="307"/>
      <c r="B27" s="266"/>
    </row>
    <row r="28" spans="1:16" x14ac:dyDescent="0.25">
      <c r="A28" s="307"/>
      <c r="B28" s="266"/>
    </row>
    <row r="29" spans="1:16" x14ac:dyDescent="0.25">
      <c r="A29" s="307"/>
      <c r="B29" s="266"/>
    </row>
    <row r="30" spans="1:16" x14ac:dyDescent="0.25">
      <c r="A30" s="307"/>
      <c r="B30" s="266"/>
    </row>
    <row r="31" spans="1:16" x14ac:dyDescent="0.25">
      <c r="B31" s="266"/>
    </row>
    <row r="32" spans="1:16" x14ac:dyDescent="0.25">
      <c r="B32" s="266"/>
    </row>
    <row r="33" spans="1:16" x14ac:dyDescent="0.25">
      <c r="B33" s="266"/>
    </row>
    <row r="34" spans="1:16" x14ac:dyDescent="0.25">
      <c r="B34" s="266"/>
    </row>
    <row r="35" spans="1:16" s="222" customFormat="1" x14ac:dyDescent="0.25">
      <c r="A35" s="183"/>
      <c r="B35" s="266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</row>
    <row r="36" spans="1:16" s="222" customFormat="1" x14ac:dyDescent="0.25">
      <c r="A36" s="183"/>
      <c r="B36" s="266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</row>
    <row r="37" spans="1:16" s="222" customFormat="1" x14ac:dyDescent="0.25">
      <c r="A37" s="183"/>
      <c r="B37" s="266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</row>
    <row r="38" spans="1:16" s="222" customFormat="1" x14ac:dyDescent="0.25">
      <c r="A38" s="183"/>
      <c r="B38" s="266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</row>
  </sheetData>
  <sheetProtection selectLockedCells="1" selectUnlockedCells="1"/>
  <mergeCells count="11">
    <mergeCell ref="G6:L6"/>
    <mergeCell ref="A1:P1"/>
    <mergeCell ref="A2:P2"/>
    <mergeCell ref="A3:P3"/>
    <mergeCell ref="C4:G4"/>
    <mergeCell ref="C5:G5"/>
    <mergeCell ref="B7:I7"/>
    <mergeCell ref="E11:P11"/>
    <mergeCell ref="A21:B21"/>
    <mergeCell ref="A22:B22"/>
    <mergeCell ref="A10:P10"/>
  </mergeCells>
  <printOptions horizontalCentered="1"/>
  <pageMargins left="0.78749999999999998" right="0.78749999999999998" top="0.78749999999999998" bottom="0.78749999999999998" header="0.51180555555555551" footer="0.51180555555555551"/>
  <pageSetup paperSize="9" scale="76" firstPageNumber="0" fitToHeight="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Figura do Microsoft Photo Editor 3.0" shapeId="2150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561975</xdr:colOff>
                <xdr:row>2</xdr:row>
                <xdr:rowOff>19050</xdr:rowOff>
              </to>
            </anchor>
          </objectPr>
        </oleObject>
      </mc:Choice>
      <mc:Fallback>
        <oleObject progId="Figura do Microsoft Photo Editor 3.0" shapeId="215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showGridLines="0" zoomScaleNormal="100" zoomScaleSheetLayoutView="90" workbookViewId="0">
      <selection activeCell="G48" sqref="G48"/>
    </sheetView>
  </sheetViews>
  <sheetFormatPr defaultRowHeight="12" x14ac:dyDescent="0.25"/>
  <cols>
    <col min="1" max="1" width="9" style="183" customWidth="1"/>
    <col min="2" max="2" width="11.42578125" style="223" customWidth="1"/>
    <col min="3" max="3" width="25.28515625" style="183" customWidth="1"/>
    <col min="4" max="4" width="6.7109375" style="222" customWidth="1"/>
    <col min="5" max="5" width="9.7109375" style="222" customWidth="1"/>
    <col min="6" max="6" width="12.28515625" style="222" customWidth="1"/>
    <col min="7" max="7" width="12.85546875" style="222" customWidth="1"/>
    <col min="8" max="8" width="17" style="222" customWidth="1"/>
    <col min="9" max="245" width="8.85546875" style="183" customWidth="1"/>
    <col min="246" max="256" width="9.140625" style="183"/>
    <col min="257" max="257" width="9" style="183" customWidth="1"/>
    <col min="258" max="258" width="11.42578125" style="183" customWidth="1"/>
    <col min="259" max="259" width="25.28515625" style="183" customWidth="1"/>
    <col min="260" max="260" width="6.7109375" style="183" customWidth="1"/>
    <col min="261" max="261" width="9.7109375" style="183" customWidth="1"/>
    <col min="262" max="262" width="12.28515625" style="183" customWidth="1"/>
    <col min="263" max="263" width="12.85546875" style="183" customWidth="1"/>
    <col min="264" max="264" width="17" style="183" customWidth="1"/>
    <col min="265" max="501" width="8.85546875" style="183" customWidth="1"/>
    <col min="502" max="512" width="9.140625" style="183"/>
    <col min="513" max="513" width="9" style="183" customWidth="1"/>
    <col min="514" max="514" width="11.42578125" style="183" customWidth="1"/>
    <col min="515" max="515" width="25.28515625" style="183" customWidth="1"/>
    <col min="516" max="516" width="6.7109375" style="183" customWidth="1"/>
    <col min="517" max="517" width="9.7109375" style="183" customWidth="1"/>
    <col min="518" max="518" width="12.28515625" style="183" customWidth="1"/>
    <col min="519" max="519" width="12.85546875" style="183" customWidth="1"/>
    <col min="520" max="520" width="17" style="183" customWidth="1"/>
    <col min="521" max="757" width="8.85546875" style="183" customWidth="1"/>
    <col min="758" max="768" width="9.140625" style="183"/>
    <col min="769" max="769" width="9" style="183" customWidth="1"/>
    <col min="770" max="770" width="11.42578125" style="183" customWidth="1"/>
    <col min="771" max="771" width="25.28515625" style="183" customWidth="1"/>
    <col min="772" max="772" width="6.7109375" style="183" customWidth="1"/>
    <col min="773" max="773" width="9.7109375" style="183" customWidth="1"/>
    <col min="774" max="774" width="12.28515625" style="183" customWidth="1"/>
    <col min="775" max="775" width="12.85546875" style="183" customWidth="1"/>
    <col min="776" max="776" width="17" style="183" customWidth="1"/>
    <col min="777" max="1013" width="8.85546875" style="183" customWidth="1"/>
    <col min="1014" max="1024" width="9.140625" style="183"/>
    <col min="1025" max="1025" width="9" style="183" customWidth="1"/>
    <col min="1026" max="1026" width="11.42578125" style="183" customWidth="1"/>
    <col min="1027" max="1027" width="25.28515625" style="183" customWidth="1"/>
    <col min="1028" max="1028" width="6.7109375" style="183" customWidth="1"/>
    <col min="1029" max="1029" width="9.7109375" style="183" customWidth="1"/>
    <col min="1030" max="1030" width="12.28515625" style="183" customWidth="1"/>
    <col min="1031" max="1031" width="12.85546875" style="183" customWidth="1"/>
    <col min="1032" max="1032" width="17" style="183" customWidth="1"/>
    <col min="1033" max="1269" width="8.85546875" style="183" customWidth="1"/>
    <col min="1270" max="1280" width="9.140625" style="183"/>
    <col min="1281" max="1281" width="9" style="183" customWidth="1"/>
    <col min="1282" max="1282" width="11.42578125" style="183" customWidth="1"/>
    <col min="1283" max="1283" width="25.28515625" style="183" customWidth="1"/>
    <col min="1284" max="1284" width="6.7109375" style="183" customWidth="1"/>
    <col min="1285" max="1285" width="9.7109375" style="183" customWidth="1"/>
    <col min="1286" max="1286" width="12.28515625" style="183" customWidth="1"/>
    <col min="1287" max="1287" width="12.85546875" style="183" customWidth="1"/>
    <col min="1288" max="1288" width="17" style="183" customWidth="1"/>
    <col min="1289" max="1525" width="8.85546875" style="183" customWidth="1"/>
    <col min="1526" max="1536" width="9.140625" style="183"/>
    <col min="1537" max="1537" width="9" style="183" customWidth="1"/>
    <col min="1538" max="1538" width="11.42578125" style="183" customWidth="1"/>
    <col min="1539" max="1539" width="25.28515625" style="183" customWidth="1"/>
    <col min="1540" max="1540" width="6.7109375" style="183" customWidth="1"/>
    <col min="1541" max="1541" width="9.7109375" style="183" customWidth="1"/>
    <col min="1542" max="1542" width="12.28515625" style="183" customWidth="1"/>
    <col min="1543" max="1543" width="12.85546875" style="183" customWidth="1"/>
    <col min="1544" max="1544" width="17" style="183" customWidth="1"/>
    <col min="1545" max="1781" width="8.85546875" style="183" customWidth="1"/>
    <col min="1782" max="1792" width="9.140625" style="183"/>
    <col min="1793" max="1793" width="9" style="183" customWidth="1"/>
    <col min="1794" max="1794" width="11.42578125" style="183" customWidth="1"/>
    <col min="1795" max="1795" width="25.28515625" style="183" customWidth="1"/>
    <col min="1796" max="1796" width="6.7109375" style="183" customWidth="1"/>
    <col min="1797" max="1797" width="9.7109375" style="183" customWidth="1"/>
    <col min="1798" max="1798" width="12.28515625" style="183" customWidth="1"/>
    <col min="1799" max="1799" width="12.85546875" style="183" customWidth="1"/>
    <col min="1800" max="1800" width="17" style="183" customWidth="1"/>
    <col min="1801" max="2037" width="8.85546875" style="183" customWidth="1"/>
    <col min="2038" max="2048" width="9.140625" style="183"/>
    <col min="2049" max="2049" width="9" style="183" customWidth="1"/>
    <col min="2050" max="2050" width="11.42578125" style="183" customWidth="1"/>
    <col min="2051" max="2051" width="25.28515625" style="183" customWidth="1"/>
    <col min="2052" max="2052" width="6.7109375" style="183" customWidth="1"/>
    <col min="2053" max="2053" width="9.7109375" style="183" customWidth="1"/>
    <col min="2054" max="2054" width="12.28515625" style="183" customWidth="1"/>
    <col min="2055" max="2055" width="12.85546875" style="183" customWidth="1"/>
    <col min="2056" max="2056" width="17" style="183" customWidth="1"/>
    <col min="2057" max="2293" width="8.85546875" style="183" customWidth="1"/>
    <col min="2294" max="2304" width="9.140625" style="183"/>
    <col min="2305" max="2305" width="9" style="183" customWidth="1"/>
    <col min="2306" max="2306" width="11.42578125" style="183" customWidth="1"/>
    <col min="2307" max="2307" width="25.28515625" style="183" customWidth="1"/>
    <col min="2308" max="2308" width="6.7109375" style="183" customWidth="1"/>
    <col min="2309" max="2309" width="9.7109375" style="183" customWidth="1"/>
    <col min="2310" max="2310" width="12.28515625" style="183" customWidth="1"/>
    <col min="2311" max="2311" width="12.85546875" style="183" customWidth="1"/>
    <col min="2312" max="2312" width="17" style="183" customWidth="1"/>
    <col min="2313" max="2549" width="8.85546875" style="183" customWidth="1"/>
    <col min="2550" max="2560" width="9.140625" style="183"/>
    <col min="2561" max="2561" width="9" style="183" customWidth="1"/>
    <col min="2562" max="2562" width="11.42578125" style="183" customWidth="1"/>
    <col min="2563" max="2563" width="25.28515625" style="183" customWidth="1"/>
    <col min="2564" max="2564" width="6.7109375" style="183" customWidth="1"/>
    <col min="2565" max="2565" width="9.7109375" style="183" customWidth="1"/>
    <col min="2566" max="2566" width="12.28515625" style="183" customWidth="1"/>
    <col min="2567" max="2567" width="12.85546875" style="183" customWidth="1"/>
    <col min="2568" max="2568" width="17" style="183" customWidth="1"/>
    <col min="2569" max="2805" width="8.85546875" style="183" customWidth="1"/>
    <col min="2806" max="2816" width="9.140625" style="183"/>
    <col min="2817" max="2817" width="9" style="183" customWidth="1"/>
    <col min="2818" max="2818" width="11.42578125" style="183" customWidth="1"/>
    <col min="2819" max="2819" width="25.28515625" style="183" customWidth="1"/>
    <col min="2820" max="2820" width="6.7109375" style="183" customWidth="1"/>
    <col min="2821" max="2821" width="9.7109375" style="183" customWidth="1"/>
    <col min="2822" max="2822" width="12.28515625" style="183" customWidth="1"/>
    <col min="2823" max="2823" width="12.85546875" style="183" customWidth="1"/>
    <col min="2824" max="2824" width="17" style="183" customWidth="1"/>
    <col min="2825" max="3061" width="8.85546875" style="183" customWidth="1"/>
    <col min="3062" max="3072" width="9.140625" style="183"/>
    <col min="3073" max="3073" width="9" style="183" customWidth="1"/>
    <col min="3074" max="3074" width="11.42578125" style="183" customWidth="1"/>
    <col min="3075" max="3075" width="25.28515625" style="183" customWidth="1"/>
    <col min="3076" max="3076" width="6.7109375" style="183" customWidth="1"/>
    <col min="3077" max="3077" width="9.7109375" style="183" customWidth="1"/>
    <col min="3078" max="3078" width="12.28515625" style="183" customWidth="1"/>
    <col min="3079" max="3079" width="12.85546875" style="183" customWidth="1"/>
    <col min="3080" max="3080" width="17" style="183" customWidth="1"/>
    <col min="3081" max="3317" width="8.85546875" style="183" customWidth="1"/>
    <col min="3318" max="3328" width="9.140625" style="183"/>
    <col min="3329" max="3329" width="9" style="183" customWidth="1"/>
    <col min="3330" max="3330" width="11.42578125" style="183" customWidth="1"/>
    <col min="3331" max="3331" width="25.28515625" style="183" customWidth="1"/>
    <col min="3332" max="3332" width="6.7109375" style="183" customWidth="1"/>
    <col min="3333" max="3333" width="9.7109375" style="183" customWidth="1"/>
    <col min="3334" max="3334" width="12.28515625" style="183" customWidth="1"/>
    <col min="3335" max="3335" width="12.85546875" style="183" customWidth="1"/>
    <col min="3336" max="3336" width="17" style="183" customWidth="1"/>
    <col min="3337" max="3573" width="8.85546875" style="183" customWidth="1"/>
    <col min="3574" max="3584" width="9.140625" style="183"/>
    <col min="3585" max="3585" width="9" style="183" customWidth="1"/>
    <col min="3586" max="3586" width="11.42578125" style="183" customWidth="1"/>
    <col min="3587" max="3587" width="25.28515625" style="183" customWidth="1"/>
    <col min="3588" max="3588" width="6.7109375" style="183" customWidth="1"/>
    <col min="3589" max="3589" width="9.7109375" style="183" customWidth="1"/>
    <col min="3590" max="3590" width="12.28515625" style="183" customWidth="1"/>
    <col min="3591" max="3591" width="12.85546875" style="183" customWidth="1"/>
    <col min="3592" max="3592" width="17" style="183" customWidth="1"/>
    <col min="3593" max="3829" width="8.85546875" style="183" customWidth="1"/>
    <col min="3830" max="3840" width="9.140625" style="183"/>
    <col min="3841" max="3841" width="9" style="183" customWidth="1"/>
    <col min="3842" max="3842" width="11.42578125" style="183" customWidth="1"/>
    <col min="3843" max="3843" width="25.28515625" style="183" customWidth="1"/>
    <col min="3844" max="3844" width="6.7109375" style="183" customWidth="1"/>
    <col min="3845" max="3845" width="9.7109375" style="183" customWidth="1"/>
    <col min="3846" max="3846" width="12.28515625" style="183" customWidth="1"/>
    <col min="3847" max="3847" width="12.85546875" style="183" customWidth="1"/>
    <col min="3848" max="3848" width="17" style="183" customWidth="1"/>
    <col min="3849" max="4085" width="8.85546875" style="183" customWidth="1"/>
    <col min="4086" max="4096" width="9.140625" style="183"/>
    <col min="4097" max="4097" width="9" style="183" customWidth="1"/>
    <col min="4098" max="4098" width="11.42578125" style="183" customWidth="1"/>
    <col min="4099" max="4099" width="25.28515625" style="183" customWidth="1"/>
    <col min="4100" max="4100" width="6.7109375" style="183" customWidth="1"/>
    <col min="4101" max="4101" width="9.7109375" style="183" customWidth="1"/>
    <col min="4102" max="4102" width="12.28515625" style="183" customWidth="1"/>
    <col min="4103" max="4103" width="12.85546875" style="183" customWidth="1"/>
    <col min="4104" max="4104" width="17" style="183" customWidth="1"/>
    <col min="4105" max="4341" width="8.85546875" style="183" customWidth="1"/>
    <col min="4342" max="4352" width="9.140625" style="183"/>
    <col min="4353" max="4353" width="9" style="183" customWidth="1"/>
    <col min="4354" max="4354" width="11.42578125" style="183" customWidth="1"/>
    <col min="4355" max="4355" width="25.28515625" style="183" customWidth="1"/>
    <col min="4356" max="4356" width="6.7109375" style="183" customWidth="1"/>
    <col min="4357" max="4357" width="9.7109375" style="183" customWidth="1"/>
    <col min="4358" max="4358" width="12.28515625" style="183" customWidth="1"/>
    <col min="4359" max="4359" width="12.85546875" style="183" customWidth="1"/>
    <col min="4360" max="4360" width="17" style="183" customWidth="1"/>
    <col min="4361" max="4597" width="8.85546875" style="183" customWidth="1"/>
    <col min="4598" max="4608" width="9.140625" style="183"/>
    <col min="4609" max="4609" width="9" style="183" customWidth="1"/>
    <col min="4610" max="4610" width="11.42578125" style="183" customWidth="1"/>
    <col min="4611" max="4611" width="25.28515625" style="183" customWidth="1"/>
    <col min="4612" max="4612" width="6.7109375" style="183" customWidth="1"/>
    <col min="4613" max="4613" width="9.7109375" style="183" customWidth="1"/>
    <col min="4614" max="4614" width="12.28515625" style="183" customWidth="1"/>
    <col min="4615" max="4615" width="12.85546875" style="183" customWidth="1"/>
    <col min="4616" max="4616" width="17" style="183" customWidth="1"/>
    <col min="4617" max="4853" width="8.85546875" style="183" customWidth="1"/>
    <col min="4854" max="4864" width="9.140625" style="183"/>
    <col min="4865" max="4865" width="9" style="183" customWidth="1"/>
    <col min="4866" max="4866" width="11.42578125" style="183" customWidth="1"/>
    <col min="4867" max="4867" width="25.28515625" style="183" customWidth="1"/>
    <col min="4868" max="4868" width="6.7109375" style="183" customWidth="1"/>
    <col min="4869" max="4869" width="9.7109375" style="183" customWidth="1"/>
    <col min="4870" max="4870" width="12.28515625" style="183" customWidth="1"/>
    <col min="4871" max="4871" width="12.85546875" style="183" customWidth="1"/>
    <col min="4872" max="4872" width="17" style="183" customWidth="1"/>
    <col min="4873" max="5109" width="8.85546875" style="183" customWidth="1"/>
    <col min="5110" max="5120" width="9.140625" style="183"/>
    <col min="5121" max="5121" width="9" style="183" customWidth="1"/>
    <col min="5122" max="5122" width="11.42578125" style="183" customWidth="1"/>
    <col min="5123" max="5123" width="25.28515625" style="183" customWidth="1"/>
    <col min="5124" max="5124" width="6.7109375" style="183" customWidth="1"/>
    <col min="5125" max="5125" width="9.7109375" style="183" customWidth="1"/>
    <col min="5126" max="5126" width="12.28515625" style="183" customWidth="1"/>
    <col min="5127" max="5127" width="12.85546875" style="183" customWidth="1"/>
    <col min="5128" max="5128" width="17" style="183" customWidth="1"/>
    <col min="5129" max="5365" width="8.85546875" style="183" customWidth="1"/>
    <col min="5366" max="5376" width="9.140625" style="183"/>
    <col min="5377" max="5377" width="9" style="183" customWidth="1"/>
    <col min="5378" max="5378" width="11.42578125" style="183" customWidth="1"/>
    <col min="5379" max="5379" width="25.28515625" style="183" customWidth="1"/>
    <col min="5380" max="5380" width="6.7109375" style="183" customWidth="1"/>
    <col min="5381" max="5381" width="9.7109375" style="183" customWidth="1"/>
    <col min="5382" max="5382" width="12.28515625" style="183" customWidth="1"/>
    <col min="5383" max="5383" width="12.85546875" style="183" customWidth="1"/>
    <col min="5384" max="5384" width="17" style="183" customWidth="1"/>
    <col min="5385" max="5621" width="8.85546875" style="183" customWidth="1"/>
    <col min="5622" max="5632" width="9.140625" style="183"/>
    <col min="5633" max="5633" width="9" style="183" customWidth="1"/>
    <col min="5634" max="5634" width="11.42578125" style="183" customWidth="1"/>
    <col min="5635" max="5635" width="25.28515625" style="183" customWidth="1"/>
    <col min="5636" max="5636" width="6.7109375" style="183" customWidth="1"/>
    <col min="5637" max="5637" width="9.7109375" style="183" customWidth="1"/>
    <col min="5638" max="5638" width="12.28515625" style="183" customWidth="1"/>
    <col min="5639" max="5639" width="12.85546875" style="183" customWidth="1"/>
    <col min="5640" max="5640" width="17" style="183" customWidth="1"/>
    <col min="5641" max="5877" width="8.85546875" style="183" customWidth="1"/>
    <col min="5878" max="5888" width="9.140625" style="183"/>
    <col min="5889" max="5889" width="9" style="183" customWidth="1"/>
    <col min="5890" max="5890" width="11.42578125" style="183" customWidth="1"/>
    <col min="5891" max="5891" width="25.28515625" style="183" customWidth="1"/>
    <col min="5892" max="5892" width="6.7109375" style="183" customWidth="1"/>
    <col min="5893" max="5893" width="9.7109375" style="183" customWidth="1"/>
    <col min="5894" max="5894" width="12.28515625" style="183" customWidth="1"/>
    <col min="5895" max="5895" width="12.85546875" style="183" customWidth="1"/>
    <col min="5896" max="5896" width="17" style="183" customWidth="1"/>
    <col min="5897" max="6133" width="8.85546875" style="183" customWidth="1"/>
    <col min="6134" max="6144" width="9.140625" style="183"/>
    <col min="6145" max="6145" width="9" style="183" customWidth="1"/>
    <col min="6146" max="6146" width="11.42578125" style="183" customWidth="1"/>
    <col min="6147" max="6147" width="25.28515625" style="183" customWidth="1"/>
    <col min="6148" max="6148" width="6.7109375" style="183" customWidth="1"/>
    <col min="6149" max="6149" width="9.7109375" style="183" customWidth="1"/>
    <col min="6150" max="6150" width="12.28515625" style="183" customWidth="1"/>
    <col min="6151" max="6151" width="12.85546875" style="183" customWidth="1"/>
    <col min="6152" max="6152" width="17" style="183" customWidth="1"/>
    <col min="6153" max="6389" width="8.85546875" style="183" customWidth="1"/>
    <col min="6390" max="6400" width="9.140625" style="183"/>
    <col min="6401" max="6401" width="9" style="183" customWidth="1"/>
    <col min="6402" max="6402" width="11.42578125" style="183" customWidth="1"/>
    <col min="6403" max="6403" width="25.28515625" style="183" customWidth="1"/>
    <col min="6404" max="6404" width="6.7109375" style="183" customWidth="1"/>
    <col min="6405" max="6405" width="9.7109375" style="183" customWidth="1"/>
    <col min="6406" max="6406" width="12.28515625" style="183" customWidth="1"/>
    <col min="6407" max="6407" width="12.85546875" style="183" customWidth="1"/>
    <col min="6408" max="6408" width="17" style="183" customWidth="1"/>
    <col min="6409" max="6645" width="8.85546875" style="183" customWidth="1"/>
    <col min="6646" max="6656" width="9.140625" style="183"/>
    <col min="6657" max="6657" width="9" style="183" customWidth="1"/>
    <col min="6658" max="6658" width="11.42578125" style="183" customWidth="1"/>
    <col min="6659" max="6659" width="25.28515625" style="183" customWidth="1"/>
    <col min="6660" max="6660" width="6.7109375" style="183" customWidth="1"/>
    <col min="6661" max="6661" width="9.7109375" style="183" customWidth="1"/>
    <col min="6662" max="6662" width="12.28515625" style="183" customWidth="1"/>
    <col min="6663" max="6663" width="12.85546875" style="183" customWidth="1"/>
    <col min="6664" max="6664" width="17" style="183" customWidth="1"/>
    <col min="6665" max="6901" width="8.85546875" style="183" customWidth="1"/>
    <col min="6902" max="6912" width="9.140625" style="183"/>
    <col min="6913" max="6913" width="9" style="183" customWidth="1"/>
    <col min="6914" max="6914" width="11.42578125" style="183" customWidth="1"/>
    <col min="6915" max="6915" width="25.28515625" style="183" customWidth="1"/>
    <col min="6916" max="6916" width="6.7109375" style="183" customWidth="1"/>
    <col min="6917" max="6917" width="9.7109375" style="183" customWidth="1"/>
    <col min="6918" max="6918" width="12.28515625" style="183" customWidth="1"/>
    <col min="6919" max="6919" width="12.85546875" style="183" customWidth="1"/>
    <col min="6920" max="6920" width="17" style="183" customWidth="1"/>
    <col min="6921" max="7157" width="8.85546875" style="183" customWidth="1"/>
    <col min="7158" max="7168" width="9.140625" style="183"/>
    <col min="7169" max="7169" width="9" style="183" customWidth="1"/>
    <col min="7170" max="7170" width="11.42578125" style="183" customWidth="1"/>
    <col min="7171" max="7171" width="25.28515625" style="183" customWidth="1"/>
    <col min="7172" max="7172" width="6.7109375" style="183" customWidth="1"/>
    <col min="7173" max="7173" width="9.7109375" style="183" customWidth="1"/>
    <col min="7174" max="7174" width="12.28515625" style="183" customWidth="1"/>
    <col min="7175" max="7175" width="12.85546875" style="183" customWidth="1"/>
    <col min="7176" max="7176" width="17" style="183" customWidth="1"/>
    <col min="7177" max="7413" width="8.85546875" style="183" customWidth="1"/>
    <col min="7414" max="7424" width="9.140625" style="183"/>
    <col min="7425" max="7425" width="9" style="183" customWidth="1"/>
    <col min="7426" max="7426" width="11.42578125" style="183" customWidth="1"/>
    <col min="7427" max="7427" width="25.28515625" style="183" customWidth="1"/>
    <col min="7428" max="7428" width="6.7109375" style="183" customWidth="1"/>
    <col min="7429" max="7429" width="9.7109375" style="183" customWidth="1"/>
    <col min="7430" max="7430" width="12.28515625" style="183" customWidth="1"/>
    <col min="7431" max="7431" width="12.85546875" style="183" customWidth="1"/>
    <col min="7432" max="7432" width="17" style="183" customWidth="1"/>
    <col min="7433" max="7669" width="8.85546875" style="183" customWidth="1"/>
    <col min="7670" max="7680" width="9.140625" style="183"/>
    <col min="7681" max="7681" width="9" style="183" customWidth="1"/>
    <col min="7682" max="7682" width="11.42578125" style="183" customWidth="1"/>
    <col min="7683" max="7683" width="25.28515625" style="183" customWidth="1"/>
    <col min="7684" max="7684" width="6.7109375" style="183" customWidth="1"/>
    <col min="7685" max="7685" width="9.7109375" style="183" customWidth="1"/>
    <col min="7686" max="7686" width="12.28515625" style="183" customWidth="1"/>
    <col min="7687" max="7687" width="12.85546875" style="183" customWidth="1"/>
    <col min="7688" max="7688" width="17" style="183" customWidth="1"/>
    <col min="7689" max="7925" width="8.85546875" style="183" customWidth="1"/>
    <col min="7926" max="7936" width="9.140625" style="183"/>
    <col min="7937" max="7937" width="9" style="183" customWidth="1"/>
    <col min="7938" max="7938" width="11.42578125" style="183" customWidth="1"/>
    <col min="7939" max="7939" width="25.28515625" style="183" customWidth="1"/>
    <col min="7940" max="7940" width="6.7109375" style="183" customWidth="1"/>
    <col min="7941" max="7941" width="9.7109375" style="183" customWidth="1"/>
    <col min="7942" max="7942" width="12.28515625" style="183" customWidth="1"/>
    <col min="7943" max="7943" width="12.85546875" style="183" customWidth="1"/>
    <col min="7944" max="7944" width="17" style="183" customWidth="1"/>
    <col min="7945" max="8181" width="8.85546875" style="183" customWidth="1"/>
    <col min="8182" max="8192" width="9.140625" style="183"/>
    <col min="8193" max="8193" width="9" style="183" customWidth="1"/>
    <col min="8194" max="8194" width="11.42578125" style="183" customWidth="1"/>
    <col min="8195" max="8195" width="25.28515625" style="183" customWidth="1"/>
    <col min="8196" max="8196" width="6.7109375" style="183" customWidth="1"/>
    <col min="8197" max="8197" width="9.7109375" style="183" customWidth="1"/>
    <col min="8198" max="8198" width="12.28515625" style="183" customWidth="1"/>
    <col min="8199" max="8199" width="12.85546875" style="183" customWidth="1"/>
    <col min="8200" max="8200" width="17" style="183" customWidth="1"/>
    <col min="8201" max="8437" width="8.85546875" style="183" customWidth="1"/>
    <col min="8438" max="8448" width="9.140625" style="183"/>
    <col min="8449" max="8449" width="9" style="183" customWidth="1"/>
    <col min="8450" max="8450" width="11.42578125" style="183" customWidth="1"/>
    <col min="8451" max="8451" width="25.28515625" style="183" customWidth="1"/>
    <col min="8452" max="8452" width="6.7109375" style="183" customWidth="1"/>
    <col min="8453" max="8453" width="9.7109375" style="183" customWidth="1"/>
    <col min="8454" max="8454" width="12.28515625" style="183" customWidth="1"/>
    <col min="8455" max="8455" width="12.85546875" style="183" customWidth="1"/>
    <col min="8456" max="8456" width="17" style="183" customWidth="1"/>
    <col min="8457" max="8693" width="8.85546875" style="183" customWidth="1"/>
    <col min="8694" max="8704" width="9.140625" style="183"/>
    <col min="8705" max="8705" width="9" style="183" customWidth="1"/>
    <col min="8706" max="8706" width="11.42578125" style="183" customWidth="1"/>
    <col min="8707" max="8707" width="25.28515625" style="183" customWidth="1"/>
    <col min="8708" max="8708" width="6.7109375" style="183" customWidth="1"/>
    <col min="8709" max="8709" width="9.7109375" style="183" customWidth="1"/>
    <col min="8710" max="8710" width="12.28515625" style="183" customWidth="1"/>
    <col min="8711" max="8711" width="12.85546875" style="183" customWidth="1"/>
    <col min="8712" max="8712" width="17" style="183" customWidth="1"/>
    <col min="8713" max="8949" width="8.85546875" style="183" customWidth="1"/>
    <col min="8950" max="8960" width="9.140625" style="183"/>
    <col min="8961" max="8961" width="9" style="183" customWidth="1"/>
    <col min="8962" max="8962" width="11.42578125" style="183" customWidth="1"/>
    <col min="8963" max="8963" width="25.28515625" style="183" customWidth="1"/>
    <col min="8964" max="8964" width="6.7109375" style="183" customWidth="1"/>
    <col min="8965" max="8965" width="9.7109375" style="183" customWidth="1"/>
    <col min="8966" max="8966" width="12.28515625" style="183" customWidth="1"/>
    <col min="8967" max="8967" width="12.85546875" style="183" customWidth="1"/>
    <col min="8968" max="8968" width="17" style="183" customWidth="1"/>
    <col min="8969" max="9205" width="8.85546875" style="183" customWidth="1"/>
    <col min="9206" max="9216" width="9.140625" style="183"/>
    <col min="9217" max="9217" width="9" style="183" customWidth="1"/>
    <col min="9218" max="9218" width="11.42578125" style="183" customWidth="1"/>
    <col min="9219" max="9219" width="25.28515625" style="183" customWidth="1"/>
    <col min="9220" max="9220" width="6.7109375" style="183" customWidth="1"/>
    <col min="9221" max="9221" width="9.7109375" style="183" customWidth="1"/>
    <col min="9222" max="9222" width="12.28515625" style="183" customWidth="1"/>
    <col min="9223" max="9223" width="12.85546875" style="183" customWidth="1"/>
    <col min="9224" max="9224" width="17" style="183" customWidth="1"/>
    <col min="9225" max="9461" width="8.85546875" style="183" customWidth="1"/>
    <col min="9462" max="9472" width="9.140625" style="183"/>
    <col min="9473" max="9473" width="9" style="183" customWidth="1"/>
    <col min="9474" max="9474" width="11.42578125" style="183" customWidth="1"/>
    <col min="9475" max="9475" width="25.28515625" style="183" customWidth="1"/>
    <col min="9476" max="9476" width="6.7109375" style="183" customWidth="1"/>
    <col min="9477" max="9477" width="9.7109375" style="183" customWidth="1"/>
    <col min="9478" max="9478" width="12.28515625" style="183" customWidth="1"/>
    <col min="9479" max="9479" width="12.85546875" style="183" customWidth="1"/>
    <col min="9480" max="9480" width="17" style="183" customWidth="1"/>
    <col min="9481" max="9717" width="8.85546875" style="183" customWidth="1"/>
    <col min="9718" max="9728" width="9.140625" style="183"/>
    <col min="9729" max="9729" width="9" style="183" customWidth="1"/>
    <col min="9730" max="9730" width="11.42578125" style="183" customWidth="1"/>
    <col min="9731" max="9731" width="25.28515625" style="183" customWidth="1"/>
    <col min="9732" max="9732" width="6.7109375" style="183" customWidth="1"/>
    <col min="9733" max="9733" width="9.7109375" style="183" customWidth="1"/>
    <col min="9734" max="9734" width="12.28515625" style="183" customWidth="1"/>
    <col min="9735" max="9735" width="12.85546875" style="183" customWidth="1"/>
    <col min="9736" max="9736" width="17" style="183" customWidth="1"/>
    <col min="9737" max="9973" width="8.85546875" style="183" customWidth="1"/>
    <col min="9974" max="9984" width="9.140625" style="183"/>
    <col min="9985" max="9985" width="9" style="183" customWidth="1"/>
    <col min="9986" max="9986" width="11.42578125" style="183" customWidth="1"/>
    <col min="9987" max="9987" width="25.28515625" style="183" customWidth="1"/>
    <col min="9988" max="9988" width="6.7109375" style="183" customWidth="1"/>
    <col min="9989" max="9989" width="9.7109375" style="183" customWidth="1"/>
    <col min="9990" max="9990" width="12.28515625" style="183" customWidth="1"/>
    <col min="9991" max="9991" width="12.85546875" style="183" customWidth="1"/>
    <col min="9992" max="9992" width="17" style="183" customWidth="1"/>
    <col min="9993" max="10229" width="8.85546875" style="183" customWidth="1"/>
    <col min="10230" max="10240" width="9.140625" style="183"/>
    <col min="10241" max="10241" width="9" style="183" customWidth="1"/>
    <col min="10242" max="10242" width="11.42578125" style="183" customWidth="1"/>
    <col min="10243" max="10243" width="25.28515625" style="183" customWidth="1"/>
    <col min="10244" max="10244" width="6.7109375" style="183" customWidth="1"/>
    <col min="10245" max="10245" width="9.7109375" style="183" customWidth="1"/>
    <col min="10246" max="10246" width="12.28515625" style="183" customWidth="1"/>
    <col min="10247" max="10247" width="12.85546875" style="183" customWidth="1"/>
    <col min="10248" max="10248" width="17" style="183" customWidth="1"/>
    <col min="10249" max="10485" width="8.85546875" style="183" customWidth="1"/>
    <col min="10486" max="10496" width="9.140625" style="183"/>
    <col min="10497" max="10497" width="9" style="183" customWidth="1"/>
    <col min="10498" max="10498" width="11.42578125" style="183" customWidth="1"/>
    <col min="10499" max="10499" width="25.28515625" style="183" customWidth="1"/>
    <col min="10500" max="10500" width="6.7109375" style="183" customWidth="1"/>
    <col min="10501" max="10501" width="9.7109375" style="183" customWidth="1"/>
    <col min="10502" max="10502" width="12.28515625" style="183" customWidth="1"/>
    <col min="10503" max="10503" width="12.85546875" style="183" customWidth="1"/>
    <col min="10504" max="10504" width="17" style="183" customWidth="1"/>
    <col min="10505" max="10741" width="8.85546875" style="183" customWidth="1"/>
    <col min="10742" max="10752" width="9.140625" style="183"/>
    <col min="10753" max="10753" width="9" style="183" customWidth="1"/>
    <col min="10754" max="10754" width="11.42578125" style="183" customWidth="1"/>
    <col min="10755" max="10755" width="25.28515625" style="183" customWidth="1"/>
    <col min="10756" max="10756" width="6.7109375" style="183" customWidth="1"/>
    <col min="10757" max="10757" width="9.7109375" style="183" customWidth="1"/>
    <col min="10758" max="10758" width="12.28515625" style="183" customWidth="1"/>
    <col min="10759" max="10759" width="12.85546875" style="183" customWidth="1"/>
    <col min="10760" max="10760" width="17" style="183" customWidth="1"/>
    <col min="10761" max="10997" width="8.85546875" style="183" customWidth="1"/>
    <col min="10998" max="11008" width="9.140625" style="183"/>
    <col min="11009" max="11009" width="9" style="183" customWidth="1"/>
    <col min="11010" max="11010" width="11.42578125" style="183" customWidth="1"/>
    <col min="11011" max="11011" width="25.28515625" style="183" customWidth="1"/>
    <col min="11012" max="11012" width="6.7109375" style="183" customWidth="1"/>
    <col min="11013" max="11013" width="9.7109375" style="183" customWidth="1"/>
    <col min="11014" max="11014" width="12.28515625" style="183" customWidth="1"/>
    <col min="11015" max="11015" width="12.85546875" style="183" customWidth="1"/>
    <col min="11016" max="11016" width="17" style="183" customWidth="1"/>
    <col min="11017" max="11253" width="8.85546875" style="183" customWidth="1"/>
    <col min="11254" max="11264" width="9.140625" style="183"/>
    <col min="11265" max="11265" width="9" style="183" customWidth="1"/>
    <col min="11266" max="11266" width="11.42578125" style="183" customWidth="1"/>
    <col min="11267" max="11267" width="25.28515625" style="183" customWidth="1"/>
    <col min="11268" max="11268" width="6.7109375" style="183" customWidth="1"/>
    <col min="11269" max="11269" width="9.7109375" style="183" customWidth="1"/>
    <col min="11270" max="11270" width="12.28515625" style="183" customWidth="1"/>
    <col min="11271" max="11271" width="12.85546875" style="183" customWidth="1"/>
    <col min="11272" max="11272" width="17" style="183" customWidth="1"/>
    <col min="11273" max="11509" width="8.85546875" style="183" customWidth="1"/>
    <col min="11510" max="11520" width="9.140625" style="183"/>
    <col min="11521" max="11521" width="9" style="183" customWidth="1"/>
    <col min="11522" max="11522" width="11.42578125" style="183" customWidth="1"/>
    <col min="11523" max="11523" width="25.28515625" style="183" customWidth="1"/>
    <col min="11524" max="11524" width="6.7109375" style="183" customWidth="1"/>
    <col min="11525" max="11525" width="9.7109375" style="183" customWidth="1"/>
    <col min="11526" max="11526" width="12.28515625" style="183" customWidth="1"/>
    <col min="11527" max="11527" width="12.85546875" style="183" customWidth="1"/>
    <col min="11528" max="11528" width="17" style="183" customWidth="1"/>
    <col min="11529" max="11765" width="8.85546875" style="183" customWidth="1"/>
    <col min="11766" max="11776" width="9.140625" style="183"/>
    <col min="11777" max="11777" width="9" style="183" customWidth="1"/>
    <col min="11778" max="11778" width="11.42578125" style="183" customWidth="1"/>
    <col min="11779" max="11779" width="25.28515625" style="183" customWidth="1"/>
    <col min="11780" max="11780" width="6.7109375" style="183" customWidth="1"/>
    <col min="11781" max="11781" width="9.7109375" style="183" customWidth="1"/>
    <col min="11782" max="11782" width="12.28515625" style="183" customWidth="1"/>
    <col min="11783" max="11783" width="12.85546875" style="183" customWidth="1"/>
    <col min="11784" max="11784" width="17" style="183" customWidth="1"/>
    <col min="11785" max="12021" width="8.85546875" style="183" customWidth="1"/>
    <col min="12022" max="12032" width="9.140625" style="183"/>
    <col min="12033" max="12033" width="9" style="183" customWidth="1"/>
    <col min="12034" max="12034" width="11.42578125" style="183" customWidth="1"/>
    <col min="12035" max="12035" width="25.28515625" style="183" customWidth="1"/>
    <col min="12036" max="12036" width="6.7109375" style="183" customWidth="1"/>
    <col min="12037" max="12037" width="9.7109375" style="183" customWidth="1"/>
    <col min="12038" max="12038" width="12.28515625" style="183" customWidth="1"/>
    <col min="12039" max="12039" width="12.85546875" style="183" customWidth="1"/>
    <col min="12040" max="12040" width="17" style="183" customWidth="1"/>
    <col min="12041" max="12277" width="8.85546875" style="183" customWidth="1"/>
    <col min="12278" max="12288" width="9.140625" style="183"/>
    <col min="12289" max="12289" width="9" style="183" customWidth="1"/>
    <col min="12290" max="12290" width="11.42578125" style="183" customWidth="1"/>
    <col min="12291" max="12291" width="25.28515625" style="183" customWidth="1"/>
    <col min="12292" max="12292" width="6.7109375" style="183" customWidth="1"/>
    <col min="12293" max="12293" width="9.7109375" style="183" customWidth="1"/>
    <col min="12294" max="12294" width="12.28515625" style="183" customWidth="1"/>
    <col min="12295" max="12295" width="12.85546875" style="183" customWidth="1"/>
    <col min="12296" max="12296" width="17" style="183" customWidth="1"/>
    <col min="12297" max="12533" width="8.85546875" style="183" customWidth="1"/>
    <col min="12534" max="12544" width="9.140625" style="183"/>
    <col min="12545" max="12545" width="9" style="183" customWidth="1"/>
    <col min="12546" max="12546" width="11.42578125" style="183" customWidth="1"/>
    <col min="12547" max="12547" width="25.28515625" style="183" customWidth="1"/>
    <col min="12548" max="12548" width="6.7109375" style="183" customWidth="1"/>
    <col min="12549" max="12549" width="9.7109375" style="183" customWidth="1"/>
    <col min="12550" max="12550" width="12.28515625" style="183" customWidth="1"/>
    <col min="12551" max="12551" width="12.85546875" style="183" customWidth="1"/>
    <col min="12552" max="12552" width="17" style="183" customWidth="1"/>
    <col min="12553" max="12789" width="8.85546875" style="183" customWidth="1"/>
    <col min="12790" max="12800" width="9.140625" style="183"/>
    <col min="12801" max="12801" width="9" style="183" customWidth="1"/>
    <col min="12802" max="12802" width="11.42578125" style="183" customWidth="1"/>
    <col min="12803" max="12803" width="25.28515625" style="183" customWidth="1"/>
    <col min="12804" max="12804" width="6.7109375" style="183" customWidth="1"/>
    <col min="12805" max="12805" width="9.7109375" style="183" customWidth="1"/>
    <col min="12806" max="12806" width="12.28515625" style="183" customWidth="1"/>
    <col min="12807" max="12807" width="12.85546875" style="183" customWidth="1"/>
    <col min="12808" max="12808" width="17" style="183" customWidth="1"/>
    <col min="12809" max="13045" width="8.85546875" style="183" customWidth="1"/>
    <col min="13046" max="13056" width="9.140625" style="183"/>
    <col min="13057" max="13057" width="9" style="183" customWidth="1"/>
    <col min="13058" max="13058" width="11.42578125" style="183" customWidth="1"/>
    <col min="13059" max="13059" width="25.28515625" style="183" customWidth="1"/>
    <col min="13060" max="13060" width="6.7109375" style="183" customWidth="1"/>
    <col min="13061" max="13061" width="9.7109375" style="183" customWidth="1"/>
    <col min="13062" max="13062" width="12.28515625" style="183" customWidth="1"/>
    <col min="13063" max="13063" width="12.85546875" style="183" customWidth="1"/>
    <col min="13064" max="13064" width="17" style="183" customWidth="1"/>
    <col min="13065" max="13301" width="8.85546875" style="183" customWidth="1"/>
    <col min="13302" max="13312" width="9.140625" style="183"/>
    <col min="13313" max="13313" width="9" style="183" customWidth="1"/>
    <col min="13314" max="13314" width="11.42578125" style="183" customWidth="1"/>
    <col min="13315" max="13315" width="25.28515625" style="183" customWidth="1"/>
    <col min="13316" max="13316" width="6.7109375" style="183" customWidth="1"/>
    <col min="13317" max="13317" width="9.7109375" style="183" customWidth="1"/>
    <col min="13318" max="13318" width="12.28515625" style="183" customWidth="1"/>
    <col min="13319" max="13319" width="12.85546875" style="183" customWidth="1"/>
    <col min="13320" max="13320" width="17" style="183" customWidth="1"/>
    <col min="13321" max="13557" width="8.85546875" style="183" customWidth="1"/>
    <col min="13558" max="13568" width="9.140625" style="183"/>
    <col min="13569" max="13569" width="9" style="183" customWidth="1"/>
    <col min="13570" max="13570" width="11.42578125" style="183" customWidth="1"/>
    <col min="13571" max="13571" width="25.28515625" style="183" customWidth="1"/>
    <col min="13572" max="13572" width="6.7109375" style="183" customWidth="1"/>
    <col min="13573" max="13573" width="9.7109375" style="183" customWidth="1"/>
    <col min="13574" max="13574" width="12.28515625" style="183" customWidth="1"/>
    <col min="13575" max="13575" width="12.85546875" style="183" customWidth="1"/>
    <col min="13576" max="13576" width="17" style="183" customWidth="1"/>
    <col min="13577" max="13813" width="8.85546875" style="183" customWidth="1"/>
    <col min="13814" max="13824" width="9.140625" style="183"/>
    <col min="13825" max="13825" width="9" style="183" customWidth="1"/>
    <col min="13826" max="13826" width="11.42578125" style="183" customWidth="1"/>
    <col min="13827" max="13827" width="25.28515625" style="183" customWidth="1"/>
    <col min="13828" max="13828" width="6.7109375" style="183" customWidth="1"/>
    <col min="13829" max="13829" width="9.7109375" style="183" customWidth="1"/>
    <col min="13830" max="13830" width="12.28515625" style="183" customWidth="1"/>
    <col min="13831" max="13831" width="12.85546875" style="183" customWidth="1"/>
    <col min="13832" max="13832" width="17" style="183" customWidth="1"/>
    <col min="13833" max="14069" width="8.85546875" style="183" customWidth="1"/>
    <col min="14070" max="14080" width="9.140625" style="183"/>
    <col min="14081" max="14081" width="9" style="183" customWidth="1"/>
    <col min="14082" max="14082" width="11.42578125" style="183" customWidth="1"/>
    <col min="14083" max="14083" width="25.28515625" style="183" customWidth="1"/>
    <col min="14084" max="14084" width="6.7109375" style="183" customWidth="1"/>
    <col min="14085" max="14085" width="9.7109375" style="183" customWidth="1"/>
    <col min="14086" max="14086" width="12.28515625" style="183" customWidth="1"/>
    <col min="14087" max="14087" width="12.85546875" style="183" customWidth="1"/>
    <col min="14088" max="14088" width="17" style="183" customWidth="1"/>
    <col min="14089" max="14325" width="8.85546875" style="183" customWidth="1"/>
    <col min="14326" max="14336" width="9.140625" style="183"/>
    <col min="14337" max="14337" width="9" style="183" customWidth="1"/>
    <col min="14338" max="14338" width="11.42578125" style="183" customWidth="1"/>
    <col min="14339" max="14339" width="25.28515625" style="183" customWidth="1"/>
    <col min="14340" max="14340" width="6.7109375" style="183" customWidth="1"/>
    <col min="14341" max="14341" width="9.7109375" style="183" customWidth="1"/>
    <col min="14342" max="14342" width="12.28515625" style="183" customWidth="1"/>
    <col min="14343" max="14343" width="12.85546875" style="183" customWidth="1"/>
    <col min="14344" max="14344" width="17" style="183" customWidth="1"/>
    <col min="14345" max="14581" width="8.85546875" style="183" customWidth="1"/>
    <col min="14582" max="14592" width="9.140625" style="183"/>
    <col min="14593" max="14593" width="9" style="183" customWidth="1"/>
    <col min="14594" max="14594" width="11.42578125" style="183" customWidth="1"/>
    <col min="14595" max="14595" width="25.28515625" style="183" customWidth="1"/>
    <col min="14596" max="14596" width="6.7109375" style="183" customWidth="1"/>
    <col min="14597" max="14597" width="9.7109375" style="183" customWidth="1"/>
    <col min="14598" max="14598" width="12.28515625" style="183" customWidth="1"/>
    <col min="14599" max="14599" width="12.85546875" style="183" customWidth="1"/>
    <col min="14600" max="14600" width="17" style="183" customWidth="1"/>
    <col min="14601" max="14837" width="8.85546875" style="183" customWidth="1"/>
    <col min="14838" max="14848" width="9.140625" style="183"/>
    <col min="14849" max="14849" width="9" style="183" customWidth="1"/>
    <col min="14850" max="14850" width="11.42578125" style="183" customWidth="1"/>
    <col min="14851" max="14851" width="25.28515625" style="183" customWidth="1"/>
    <col min="14852" max="14852" width="6.7109375" style="183" customWidth="1"/>
    <col min="14853" max="14853" width="9.7109375" style="183" customWidth="1"/>
    <col min="14854" max="14854" width="12.28515625" style="183" customWidth="1"/>
    <col min="14855" max="14855" width="12.85546875" style="183" customWidth="1"/>
    <col min="14856" max="14856" width="17" style="183" customWidth="1"/>
    <col min="14857" max="15093" width="8.85546875" style="183" customWidth="1"/>
    <col min="15094" max="15104" width="9.140625" style="183"/>
    <col min="15105" max="15105" width="9" style="183" customWidth="1"/>
    <col min="15106" max="15106" width="11.42578125" style="183" customWidth="1"/>
    <col min="15107" max="15107" width="25.28515625" style="183" customWidth="1"/>
    <col min="15108" max="15108" width="6.7109375" style="183" customWidth="1"/>
    <col min="15109" max="15109" width="9.7109375" style="183" customWidth="1"/>
    <col min="15110" max="15110" width="12.28515625" style="183" customWidth="1"/>
    <col min="15111" max="15111" width="12.85546875" style="183" customWidth="1"/>
    <col min="15112" max="15112" width="17" style="183" customWidth="1"/>
    <col min="15113" max="15349" width="8.85546875" style="183" customWidth="1"/>
    <col min="15350" max="15360" width="9.140625" style="183"/>
    <col min="15361" max="15361" width="9" style="183" customWidth="1"/>
    <col min="15362" max="15362" width="11.42578125" style="183" customWidth="1"/>
    <col min="15363" max="15363" width="25.28515625" style="183" customWidth="1"/>
    <col min="15364" max="15364" width="6.7109375" style="183" customWidth="1"/>
    <col min="15365" max="15365" width="9.7109375" style="183" customWidth="1"/>
    <col min="15366" max="15366" width="12.28515625" style="183" customWidth="1"/>
    <col min="15367" max="15367" width="12.85546875" style="183" customWidth="1"/>
    <col min="15368" max="15368" width="17" style="183" customWidth="1"/>
    <col min="15369" max="15605" width="8.85546875" style="183" customWidth="1"/>
    <col min="15606" max="15616" width="9.140625" style="183"/>
    <col min="15617" max="15617" width="9" style="183" customWidth="1"/>
    <col min="15618" max="15618" width="11.42578125" style="183" customWidth="1"/>
    <col min="15619" max="15619" width="25.28515625" style="183" customWidth="1"/>
    <col min="15620" max="15620" width="6.7109375" style="183" customWidth="1"/>
    <col min="15621" max="15621" width="9.7109375" style="183" customWidth="1"/>
    <col min="15622" max="15622" width="12.28515625" style="183" customWidth="1"/>
    <col min="15623" max="15623" width="12.85546875" style="183" customWidth="1"/>
    <col min="15624" max="15624" width="17" style="183" customWidth="1"/>
    <col min="15625" max="15861" width="8.85546875" style="183" customWidth="1"/>
    <col min="15862" max="15872" width="9.140625" style="183"/>
    <col min="15873" max="15873" width="9" style="183" customWidth="1"/>
    <col min="15874" max="15874" width="11.42578125" style="183" customWidth="1"/>
    <col min="15875" max="15875" width="25.28515625" style="183" customWidth="1"/>
    <col min="15876" max="15876" width="6.7109375" style="183" customWidth="1"/>
    <col min="15877" max="15877" width="9.7109375" style="183" customWidth="1"/>
    <col min="15878" max="15878" width="12.28515625" style="183" customWidth="1"/>
    <col min="15879" max="15879" width="12.85546875" style="183" customWidth="1"/>
    <col min="15880" max="15880" width="17" style="183" customWidth="1"/>
    <col min="15881" max="16117" width="8.85546875" style="183" customWidth="1"/>
    <col min="16118" max="16128" width="9.140625" style="183"/>
    <col min="16129" max="16129" width="9" style="183" customWidth="1"/>
    <col min="16130" max="16130" width="11.42578125" style="183" customWidth="1"/>
    <col min="16131" max="16131" width="25.28515625" style="183" customWidth="1"/>
    <col min="16132" max="16132" width="6.7109375" style="183" customWidth="1"/>
    <col min="16133" max="16133" width="9.7109375" style="183" customWidth="1"/>
    <col min="16134" max="16134" width="12.28515625" style="183" customWidth="1"/>
    <col min="16135" max="16135" width="12.85546875" style="183" customWidth="1"/>
    <col min="16136" max="16136" width="17" style="183" customWidth="1"/>
    <col min="16137" max="16373" width="8.85546875" style="183" customWidth="1"/>
    <col min="16374" max="16384" width="9.140625" style="183"/>
  </cols>
  <sheetData>
    <row r="1" spans="1:8" x14ac:dyDescent="0.25">
      <c r="A1" s="453" t="s">
        <v>65</v>
      </c>
      <c r="B1" s="454"/>
      <c r="C1" s="454"/>
      <c r="D1" s="454"/>
      <c r="E1" s="454"/>
      <c r="F1" s="454"/>
      <c r="G1" s="454"/>
      <c r="H1" s="455"/>
    </row>
    <row r="2" spans="1:8" x14ac:dyDescent="0.25">
      <c r="A2" s="456" t="s">
        <v>248</v>
      </c>
      <c r="B2" s="457"/>
      <c r="C2" s="457"/>
      <c r="D2" s="457"/>
      <c r="E2" s="457"/>
      <c r="F2" s="457"/>
      <c r="G2" s="457"/>
      <c r="H2" s="458"/>
    </row>
    <row r="3" spans="1:8" ht="12.75" thickBot="1" x14ac:dyDescent="0.3">
      <c r="A3" s="459" t="s">
        <v>67</v>
      </c>
      <c r="B3" s="460"/>
      <c r="C3" s="460"/>
      <c r="D3" s="460"/>
      <c r="E3" s="460"/>
      <c r="F3" s="460"/>
      <c r="G3" s="460"/>
      <c r="H3" s="461"/>
    </row>
    <row r="4" spans="1:8" x14ac:dyDescent="0.25">
      <c r="A4" s="184"/>
      <c r="B4" s="185"/>
      <c r="C4" s="184"/>
      <c r="D4" s="184"/>
      <c r="E4" s="184"/>
      <c r="F4" s="184"/>
      <c r="G4" s="184"/>
      <c r="H4" s="184"/>
    </row>
    <row r="5" spans="1:8" ht="12.75" thickBot="1" x14ac:dyDescent="0.3">
      <c r="A5" s="186"/>
      <c r="B5" s="187"/>
      <c r="C5" s="186"/>
      <c r="D5" s="186"/>
      <c r="E5" s="186"/>
      <c r="F5" s="186"/>
      <c r="G5" s="186"/>
      <c r="H5" s="186"/>
    </row>
    <row r="6" spans="1:8" ht="12.75" thickBot="1" x14ac:dyDescent="0.3">
      <c r="A6" s="462" t="s">
        <v>249</v>
      </c>
      <c r="B6" s="463"/>
      <c r="C6" s="463"/>
      <c r="D6" s="463"/>
      <c r="E6" s="415"/>
      <c r="F6" s="415"/>
      <c r="G6" s="415"/>
      <c r="H6" s="416"/>
    </row>
    <row r="7" spans="1:8" x14ac:dyDescent="0.25">
      <c r="A7" s="188" t="s">
        <v>250</v>
      </c>
      <c r="B7" s="464" t="s">
        <v>251</v>
      </c>
      <c r="C7" s="464"/>
      <c r="D7" s="189"/>
      <c r="E7" s="465" t="s">
        <v>70</v>
      </c>
      <c r="F7" s="467" t="str">
        <f>RESUMO!$B$9</f>
        <v>SINAPI-PI (Data-Base: DEZ/16) / SEINFRA-CE (Tab. 024.1)</v>
      </c>
      <c r="G7" s="467"/>
      <c r="H7" s="468"/>
    </row>
    <row r="8" spans="1:8" x14ac:dyDescent="0.25">
      <c r="A8" s="190"/>
      <c r="B8" s="191"/>
      <c r="C8" s="191"/>
      <c r="D8" s="192"/>
      <c r="E8" s="466"/>
      <c r="F8" s="469"/>
      <c r="G8" s="469"/>
      <c r="H8" s="470"/>
    </row>
    <row r="9" spans="1:8" ht="12.75" thickBot="1" x14ac:dyDescent="0.3">
      <c r="A9" s="193" t="s">
        <v>252</v>
      </c>
      <c r="B9" s="433" t="s">
        <v>253</v>
      </c>
      <c r="C9" s="433"/>
      <c r="D9" s="434"/>
      <c r="E9" s="194" t="s">
        <v>72</v>
      </c>
      <c r="F9" s="435">
        <f>RESUMO!$B$10</f>
        <v>0.26240000000000002</v>
      </c>
      <c r="G9" s="435"/>
      <c r="H9" s="436"/>
    </row>
    <row r="10" spans="1:8" x14ac:dyDescent="0.25">
      <c r="A10" s="195"/>
      <c r="B10" s="196"/>
      <c r="C10" s="195"/>
      <c r="D10" s="192"/>
      <c r="E10" s="192"/>
      <c r="F10" s="192"/>
      <c r="G10" s="192"/>
      <c r="H10" s="192"/>
    </row>
    <row r="11" spans="1:8" ht="12.75" thickBot="1" x14ac:dyDescent="0.3">
      <c r="A11" s="195"/>
      <c r="B11" s="196"/>
      <c r="C11" s="195"/>
      <c r="D11" s="192"/>
      <c r="E11" s="192"/>
      <c r="F11" s="192"/>
      <c r="G11" s="192"/>
      <c r="H11" s="192"/>
    </row>
    <row r="12" spans="1:8" s="197" customFormat="1" x14ac:dyDescent="0.25">
      <c r="A12" s="437" t="s">
        <v>254</v>
      </c>
      <c r="B12" s="438"/>
      <c r="C12" s="438"/>
      <c r="D12" s="438"/>
      <c r="E12" s="438"/>
      <c r="F12" s="438"/>
      <c r="G12" s="438"/>
      <c r="H12" s="439"/>
    </row>
    <row r="13" spans="1:8" ht="12.75" thickBot="1" x14ac:dyDescent="0.3">
      <c r="A13" s="440"/>
      <c r="B13" s="441"/>
      <c r="C13" s="441"/>
      <c r="D13" s="441"/>
      <c r="E13" s="441"/>
      <c r="F13" s="441"/>
      <c r="G13" s="441"/>
      <c r="H13" s="442"/>
    </row>
    <row r="14" spans="1:8" ht="12.75" thickBot="1" x14ac:dyDescent="0.3">
      <c r="A14" s="443" t="s">
        <v>74</v>
      </c>
      <c r="B14" s="445" t="s">
        <v>2</v>
      </c>
      <c r="C14" s="447" t="s">
        <v>11</v>
      </c>
      <c r="D14" s="445" t="s">
        <v>186</v>
      </c>
      <c r="E14" s="447" t="s">
        <v>192</v>
      </c>
      <c r="F14" s="449" t="s">
        <v>255</v>
      </c>
      <c r="G14" s="450"/>
      <c r="H14" s="451" t="s">
        <v>12</v>
      </c>
    </row>
    <row r="15" spans="1:8" ht="24.75" thickBot="1" x14ac:dyDescent="0.3">
      <c r="A15" s="444"/>
      <c r="B15" s="446"/>
      <c r="C15" s="448"/>
      <c r="D15" s="446"/>
      <c r="E15" s="448"/>
      <c r="F15" s="198" t="s">
        <v>256</v>
      </c>
      <c r="G15" s="199" t="s">
        <v>257</v>
      </c>
      <c r="H15" s="452"/>
    </row>
    <row r="16" spans="1:8" x14ac:dyDescent="0.25">
      <c r="A16" s="200" t="s">
        <v>26</v>
      </c>
      <c r="B16" s="429" t="s">
        <v>258</v>
      </c>
      <c r="C16" s="429"/>
      <c r="D16" s="429"/>
      <c r="E16" s="429"/>
      <c r="F16" s="429"/>
      <c r="G16" s="430"/>
      <c r="H16" s="201">
        <f>SUM(H17:H21)</f>
        <v>0</v>
      </c>
    </row>
    <row r="17" spans="1:9" ht="24" x14ac:dyDescent="0.25">
      <c r="A17" s="202" t="s">
        <v>27</v>
      </c>
      <c r="B17" s="203" t="s">
        <v>259</v>
      </c>
      <c r="C17" s="204" t="s">
        <v>260</v>
      </c>
      <c r="D17" s="205" t="s">
        <v>261</v>
      </c>
      <c r="E17" s="206">
        <v>25.2</v>
      </c>
      <c r="F17" s="206"/>
      <c r="G17" s="207">
        <f>F17+(F17*$F$9)</f>
        <v>0</v>
      </c>
      <c r="H17" s="208">
        <f>ROUND(E17*G17,2)</f>
        <v>0</v>
      </c>
    </row>
    <row r="18" spans="1:9" ht="24" x14ac:dyDescent="0.25">
      <c r="A18" s="202" t="s">
        <v>28</v>
      </c>
      <c r="B18" s="209" t="s">
        <v>262</v>
      </c>
      <c r="C18" s="204" t="s">
        <v>263</v>
      </c>
      <c r="D18" s="205" t="s">
        <v>261</v>
      </c>
      <c r="E18" s="206">
        <v>124.46</v>
      </c>
      <c r="F18" s="206"/>
      <c r="G18" s="207">
        <f>F18+(F18*$F$9)</f>
        <v>0</v>
      </c>
      <c r="H18" s="208">
        <f>ROUND(E18*G18,2)</f>
        <v>0</v>
      </c>
    </row>
    <row r="19" spans="1:9" x14ac:dyDescent="0.25">
      <c r="A19" s="202" t="s">
        <v>29</v>
      </c>
      <c r="B19" s="209" t="s">
        <v>264</v>
      </c>
      <c r="C19" s="204" t="s">
        <v>265</v>
      </c>
      <c r="D19" s="205" t="s">
        <v>261</v>
      </c>
      <c r="E19" s="206">
        <v>124.46</v>
      </c>
      <c r="F19" s="206"/>
      <c r="G19" s="207">
        <f>F19+(F19*$F$9)</f>
        <v>0</v>
      </c>
      <c r="H19" s="208">
        <f>ROUND(E19*G19,2)</f>
        <v>0</v>
      </c>
    </row>
    <row r="20" spans="1:9" ht="24" x14ac:dyDescent="0.25">
      <c r="A20" s="202" t="s">
        <v>30</v>
      </c>
      <c r="B20" s="209">
        <v>85406</v>
      </c>
      <c r="C20" s="204" t="s">
        <v>266</v>
      </c>
      <c r="D20" s="205" t="s">
        <v>261</v>
      </c>
      <c r="E20" s="206">
        <v>494.53</v>
      </c>
      <c r="F20" s="206"/>
      <c r="G20" s="207">
        <f>F20+(F20*$F$9)</f>
        <v>0</v>
      </c>
      <c r="H20" s="208">
        <f>ROUND(E20*G20,2)</f>
        <v>0</v>
      </c>
      <c r="I20" s="210"/>
    </row>
    <row r="21" spans="1:9" x14ac:dyDescent="0.25">
      <c r="A21" s="202" t="s">
        <v>31</v>
      </c>
      <c r="B21" s="209" t="s">
        <v>267</v>
      </c>
      <c r="C21" s="204" t="s">
        <v>268</v>
      </c>
      <c r="D21" s="205" t="s">
        <v>261</v>
      </c>
      <c r="E21" s="206">
        <f>E20</f>
        <v>494.53</v>
      </c>
      <c r="F21" s="206"/>
      <c r="G21" s="207">
        <f>F21+(F21*$F$9)</f>
        <v>0</v>
      </c>
      <c r="H21" s="208">
        <f>ROUND(E21*G21,2)</f>
        <v>0</v>
      </c>
      <c r="I21" s="210"/>
    </row>
    <row r="22" spans="1:9" x14ac:dyDescent="0.25">
      <c r="A22" s="211" t="s">
        <v>39</v>
      </c>
      <c r="B22" s="431" t="s">
        <v>269</v>
      </c>
      <c r="C22" s="431"/>
      <c r="D22" s="431"/>
      <c r="E22" s="431"/>
      <c r="F22" s="431"/>
      <c r="G22" s="432"/>
      <c r="H22" s="212">
        <f>SUM(H23)</f>
        <v>0</v>
      </c>
    </row>
    <row r="23" spans="1:9" ht="24" x14ac:dyDescent="0.25">
      <c r="A23" s="213" t="s">
        <v>40</v>
      </c>
      <c r="B23" s="209">
        <v>87250</v>
      </c>
      <c r="C23" s="204" t="s">
        <v>270</v>
      </c>
      <c r="D23" s="205" t="s">
        <v>261</v>
      </c>
      <c r="E23" s="206">
        <v>124.46</v>
      </c>
      <c r="F23" s="206"/>
      <c r="G23" s="207">
        <f>F23+(F23*$F$9)</f>
        <v>0</v>
      </c>
      <c r="H23" s="208">
        <f>ROUND(E23*G23,2)</f>
        <v>0</v>
      </c>
      <c r="I23" s="210"/>
    </row>
    <row r="24" spans="1:9" x14ac:dyDescent="0.25">
      <c r="A24" s="211" t="s">
        <v>50</v>
      </c>
      <c r="B24" s="431" t="s">
        <v>271</v>
      </c>
      <c r="C24" s="431"/>
      <c r="D24" s="431"/>
      <c r="E24" s="431"/>
      <c r="F24" s="431"/>
      <c r="G24" s="432"/>
      <c r="H24" s="212">
        <f>SUM(H25:H26)</f>
        <v>0</v>
      </c>
    </row>
    <row r="25" spans="1:9" ht="24" x14ac:dyDescent="0.25">
      <c r="A25" s="202" t="s">
        <v>51</v>
      </c>
      <c r="B25" s="209">
        <v>87535</v>
      </c>
      <c r="C25" s="204" t="s">
        <v>272</v>
      </c>
      <c r="D25" s="205" t="s">
        <v>261</v>
      </c>
      <c r="E25" s="206">
        <f>E21</f>
        <v>494.53</v>
      </c>
      <c r="F25" s="206"/>
      <c r="G25" s="207">
        <f>F25+(F25*$F$9)</f>
        <v>0</v>
      </c>
      <c r="H25" s="208">
        <f>ROUND(E25*G25,2)</f>
        <v>0</v>
      </c>
      <c r="I25" s="210"/>
    </row>
    <row r="26" spans="1:9" ht="36" x14ac:dyDescent="0.25">
      <c r="A26" s="202" t="s">
        <v>52</v>
      </c>
      <c r="B26" s="209">
        <v>87273</v>
      </c>
      <c r="C26" s="204" t="s">
        <v>273</v>
      </c>
      <c r="D26" s="205" t="s">
        <v>261</v>
      </c>
      <c r="E26" s="206">
        <f>E25</f>
        <v>494.53</v>
      </c>
      <c r="F26" s="206"/>
      <c r="G26" s="207">
        <f>F26+(F26*$F$9)</f>
        <v>0</v>
      </c>
      <c r="H26" s="208">
        <f>ROUND(E26*G26,2)</f>
        <v>0</v>
      </c>
      <c r="I26" s="210"/>
    </row>
    <row r="27" spans="1:9" x14ac:dyDescent="0.25">
      <c r="A27" s="211" t="s">
        <v>62</v>
      </c>
      <c r="B27" s="431" t="s">
        <v>274</v>
      </c>
      <c r="C27" s="431"/>
      <c r="D27" s="431"/>
      <c r="E27" s="431"/>
      <c r="F27" s="431"/>
      <c r="G27" s="432"/>
      <c r="H27" s="212">
        <f>SUM(H28)</f>
        <v>0</v>
      </c>
    </row>
    <row r="28" spans="1:9" ht="24" x14ac:dyDescent="0.25">
      <c r="A28" s="202" t="s">
        <v>275</v>
      </c>
      <c r="B28" s="209" t="s">
        <v>276</v>
      </c>
      <c r="C28" s="204" t="s">
        <v>277</v>
      </c>
      <c r="D28" s="205" t="s">
        <v>261</v>
      </c>
      <c r="E28" s="206">
        <v>29.249999999999993</v>
      </c>
      <c r="F28" s="206"/>
      <c r="G28" s="207">
        <f>F28+(F28*$F$9)</f>
        <v>0</v>
      </c>
      <c r="H28" s="208">
        <f>ROUND(E28*G28,2)</f>
        <v>0</v>
      </c>
      <c r="I28" s="210"/>
    </row>
    <row r="29" spans="1:9" x14ac:dyDescent="0.25">
      <c r="A29" s="211" t="s">
        <v>63</v>
      </c>
      <c r="B29" s="431" t="s">
        <v>278</v>
      </c>
      <c r="C29" s="431"/>
      <c r="D29" s="431"/>
      <c r="E29" s="431"/>
      <c r="F29" s="431"/>
      <c r="G29" s="432"/>
      <c r="H29" s="212">
        <f>SUM(H30:H40)</f>
        <v>0</v>
      </c>
    </row>
    <row r="30" spans="1:9" ht="36" x14ac:dyDescent="0.25">
      <c r="A30" s="202" t="s">
        <v>279</v>
      </c>
      <c r="B30" s="209">
        <v>86888</v>
      </c>
      <c r="C30" s="204" t="s">
        <v>280</v>
      </c>
      <c r="D30" s="205" t="s">
        <v>25</v>
      </c>
      <c r="E30" s="206">
        <v>5</v>
      </c>
      <c r="F30" s="206"/>
      <c r="G30" s="207">
        <f t="shared" ref="G30:G40" si="0">F30+(F30*$F$9)</f>
        <v>0</v>
      </c>
      <c r="H30" s="208">
        <f t="shared" ref="H30:H40" si="1">ROUND(E30*G30,2)</f>
        <v>0</v>
      </c>
      <c r="I30" s="210"/>
    </row>
    <row r="31" spans="1:9" ht="36" x14ac:dyDescent="0.25">
      <c r="A31" s="202" t="s">
        <v>281</v>
      </c>
      <c r="B31" s="209">
        <v>86901</v>
      </c>
      <c r="C31" s="204" t="s">
        <v>282</v>
      </c>
      <c r="D31" s="205" t="s">
        <v>25</v>
      </c>
      <c r="E31" s="206">
        <v>2</v>
      </c>
      <c r="F31" s="206"/>
      <c r="G31" s="207">
        <f t="shared" si="0"/>
        <v>0</v>
      </c>
      <c r="H31" s="208">
        <f t="shared" si="1"/>
        <v>0</v>
      </c>
      <c r="I31" s="210"/>
    </row>
    <row r="32" spans="1:9" ht="24" x14ac:dyDescent="0.25">
      <c r="A32" s="202" t="s">
        <v>283</v>
      </c>
      <c r="B32" s="209" t="s">
        <v>284</v>
      </c>
      <c r="C32" s="204" t="s">
        <v>285</v>
      </c>
      <c r="D32" s="205" t="s">
        <v>25</v>
      </c>
      <c r="E32" s="206">
        <v>8</v>
      </c>
      <c r="F32" s="206"/>
      <c r="G32" s="207">
        <f t="shared" si="0"/>
        <v>0</v>
      </c>
      <c r="H32" s="208">
        <f t="shared" si="1"/>
        <v>0</v>
      </c>
      <c r="I32" s="210"/>
    </row>
    <row r="33" spans="1:15" ht="24" x14ac:dyDescent="0.25">
      <c r="A33" s="202" t="s">
        <v>286</v>
      </c>
      <c r="B33" s="209" t="s">
        <v>287</v>
      </c>
      <c r="C33" s="204" t="s">
        <v>288</v>
      </c>
      <c r="D33" s="205" t="s">
        <v>289</v>
      </c>
      <c r="E33" s="206">
        <v>19</v>
      </c>
      <c r="F33" s="206"/>
      <c r="G33" s="207">
        <f t="shared" si="0"/>
        <v>0</v>
      </c>
      <c r="H33" s="208">
        <f t="shared" si="1"/>
        <v>0</v>
      </c>
      <c r="I33" s="210"/>
    </row>
    <row r="34" spans="1:15" ht="24" x14ac:dyDescent="0.25">
      <c r="A34" s="202" t="s">
        <v>290</v>
      </c>
      <c r="B34" s="209" t="s">
        <v>291</v>
      </c>
      <c r="C34" s="204" t="s">
        <v>292</v>
      </c>
      <c r="D34" s="205" t="s">
        <v>289</v>
      </c>
      <c r="E34" s="206">
        <v>16</v>
      </c>
      <c r="F34" s="206"/>
      <c r="G34" s="207">
        <f t="shared" si="0"/>
        <v>0</v>
      </c>
      <c r="H34" s="208">
        <f t="shared" si="1"/>
        <v>0</v>
      </c>
      <c r="I34" s="210"/>
    </row>
    <row r="35" spans="1:15" ht="24" x14ac:dyDescent="0.25">
      <c r="A35" s="202" t="s">
        <v>293</v>
      </c>
      <c r="B35" s="209">
        <v>94972</v>
      </c>
      <c r="C35" s="204" t="s">
        <v>294</v>
      </c>
      <c r="D35" s="205" t="s">
        <v>25</v>
      </c>
      <c r="E35" s="206">
        <v>13</v>
      </c>
      <c r="F35" s="206"/>
      <c r="G35" s="207">
        <f>F35+(F35*$F$9)</f>
        <v>0</v>
      </c>
      <c r="H35" s="208">
        <f>ROUND(E35*G35,2)</f>
        <v>0</v>
      </c>
      <c r="I35" s="210"/>
    </row>
    <row r="36" spans="1:15" ht="24" x14ac:dyDescent="0.25">
      <c r="A36" s="202" t="s">
        <v>295</v>
      </c>
      <c r="B36" s="209">
        <v>89984</v>
      </c>
      <c r="C36" s="204" t="s">
        <v>296</v>
      </c>
      <c r="D36" s="205" t="s">
        <v>25</v>
      </c>
      <c r="E36" s="206">
        <v>8</v>
      </c>
      <c r="F36" s="206"/>
      <c r="G36" s="207">
        <f>F36+(F36*$F$9)</f>
        <v>0</v>
      </c>
      <c r="H36" s="208">
        <f>ROUND(E36*G36,2)</f>
        <v>0</v>
      </c>
      <c r="I36" s="210"/>
    </row>
    <row r="37" spans="1:15" x14ac:dyDescent="0.25">
      <c r="A37" s="202" t="s">
        <v>297</v>
      </c>
      <c r="B37" s="209">
        <v>86882</v>
      </c>
      <c r="C37" s="204" t="s">
        <v>298</v>
      </c>
      <c r="D37" s="205" t="s">
        <v>25</v>
      </c>
      <c r="E37" s="206">
        <v>17</v>
      </c>
      <c r="F37" s="206"/>
      <c r="G37" s="207">
        <f>F37+(F37*$F$9)</f>
        <v>0</v>
      </c>
      <c r="H37" s="208">
        <f>ROUND(E37*G37,2)</f>
        <v>0</v>
      </c>
      <c r="I37" s="210"/>
    </row>
    <row r="38" spans="1:15" ht="24" x14ac:dyDescent="0.25">
      <c r="A38" s="202" t="s">
        <v>299</v>
      </c>
      <c r="B38" s="209" t="s">
        <v>300</v>
      </c>
      <c r="C38" s="204" t="s">
        <v>301</v>
      </c>
      <c r="D38" s="205" t="s">
        <v>25</v>
      </c>
      <c r="E38" s="206">
        <v>17</v>
      </c>
      <c r="F38" s="206"/>
      <c r="G38" s="207">
        <f>F38+(F38*$F$9)</f>
        <v>0</v>
      </c>
      <c r="H38" s="208">
        <f>ROUND(E38*G38,2)</f>
        <v>0</v>
      </c>
      <c r="I38" s="210"/>
    </row>
    <row r="39" spans="1:15" ht="24" x14ac:dyDescent="0.25">
      <c r="A39" s="202" t="s">
        <v>302</v>
      </c>
      <c r="B39" s="209" t="s">
        <v>303</v>
      </c>
      <c r="C39" s="204" t="s">
        <v>304</v>
      </c>
      <c r="D39" s="205" t="s">
        <v>25</v>
      </c>
      <c r="E39" s="206">
        <v>23</v>
      </c>
      <c r="F39" s="206"/>
      <c r="G39" s="207">
        <f>F39+(F39*$F$9)</f>
        <v>0</v>
      </c>
      <c r="H39" s="208">
        <f>ROUND(E39*G39,2)</f>
        <v>0</v>
      </c>
      <c r="I39" s="210"/>
    </row>
    <row r="40" spans="1:15" ht="24" x14ac:dyDescent="0.25">
      <c r="A40" s="202" t="s">
        <v>305</v>
      </c>
      <c r="B40" s="209">
        <v>86915</v>
      </c>
      <c r="C40" s="204" t="s">
        <v>306</v>
      </c>
      <c r="D40" s="205" t="s">
        <v>25</v>
      </c>
      <c r="E40" s="206">
        <v>17</v>
      </c>
      <c r="F40" s="206"/>
      <c r="G40" s="207">
        <f t="shared" si="0"/>
        <v>0</v>
      </c>
      <c r="H40" s="208">
        <f t="shared" si="1"/>
        <v>0</v>
      </c>
      <c r="I40" s="210"/>
    </row>
    <row r="41" spans="1:15" x14ac:dyDescent="0.25">
      <c r="A41" s="211" t="s">
        <v>243</v>
      </c>
      <c r="B41" s="431" t="s">
        <v>307</v>
      </c>
      <c r="C41" s="431"/>
      <c r="D41" s="431"/>
      <c r="E41" s="431"/>
      <c r="F41" s="431"/>
      <c r="G41" s="432"/>
      <c r="H41" s="212">
        <f>SUM(H42:H48)</f>
        <v>0</v>
      </c>
    </row>
    <row r="42" spans="1:15" ht="24" x14ac:dyDescent="0.25">
      <c r="A42" s="202" t="s">
        <v>308</v>
      </c>
      <c r="B42" s="209" t="s">
        <v>309</v>
      </c>
      <c r="C42" s="204" t="s">
        <v>310</v>
      </c>
      <c r="D42" s="205" t="s">
        <v>261</v>
      </c>
      <c r="E42" s="206">
        <v>1.2</v>
      </c>
      <c r="F42" s="206"/>
      <c r="G42" s="207">
        <f t="shared" ref="G42:G47" si="2">F42+(F42*$F$9)</f>
        <v>0</v>
      </c>
      <c r="H42" s="208">
        <f t="shared" ref="H42:H47" si="3">ROUND(E42*G42,2)</f>
        <v>0</v>
      </c>
      <c r="I42" s="210"/>
      <c r="J42" s="214"/>
      <c r="K42" s="424"/>
      <c r="L42" s="424"/>
      <c r="M42" s="424"/>
      <c r="N42" s="214"/>
      <c r="O42" s="215"/>
    </row>
    <row r="43" spans="1:15" ht="24" x14ac:dyDescent="0.25">
      <c r="A43" s="202" t="s">
        <v>311</v>
      </c>
      <c r="B43" s="209" t="s">
        <v>312</v>
      </c>
      <c r="C43" s="204" t="s">
        <v>313</v>
      </c>
      <c r="D43" s="205" t="s">
        <v>44</v>
      </c>
      <c r="E43" s="206">
        <v>7.7999999999999989</v>
      </c>
      <c r="F43" s="206"/>
      <c r="G43" s="207">
        <f t="shared" si="2"/>
        <v>0</v>
      </c>
      <c r="H43" s="208">
        <f t="shared" si="3"/>
        <v>0</v>
      </c>
      <c r="I43" s="210"/>
    </row>
    <row r="44" spans="1:15" ht="36" x14ac:dyDescent="0.25">
      <c r="A44" s="202" t="s">
        <v>314</v>
      </c>
      <c r="B44" s="209">
        <v>85005</v>
      </c>
      <c r="C44" s="204" t="s">
        <v>315</v>
      </c>
      <c r="D44" s="205" t="s">
        <v>261</v>
      </c>
      <c r="E44" s="206">
        <v>15.55</v>
      </c>
      <c r="F44" s="206"/>
      <c r="G44" s="207">
        <f t="shared" si="2"/>
        <v>0</v>
      </c>
      <c r="H44" s="208">
        <f t="shared" si="3"/>
        <v>0</v>
      </c>
      <c r="I44" s="210"/>
    </row>
    <row r="45" spans="1:15" ht="24" x14ac:dyDescent="0.25">
      <c r="A45" s="202" t="s">
        <v>316</v>
      </c>
      <c r="B45" s="209" t="s">
        <v>317</v>
      </c>
      <c r="C45" s="204" t="s">
        <v>318</v>
      </c>
      <c r="D45" s="205" t="s">
        <v>25</v>
      </c>
      <c r="E45" s="206">
        <v>4</v>
      </c>
      <c r="F45" s="206"/>
      <c r="G45" s="207">
        <f t="shared" si="2"/>
        <v>0</v>
      </c>
      <c r="H45" s="208">
        <f t="shared" si="3"/>
        <v>0</v>
      </c>
      <c r="I45" s="210"/>
    </row>
    <row r="46" spans="1:15" ht="15.75" customHeight="1" x14ac:dyDescent="0.25">
      <c r="A46" s="202" t="s">
        <v>319</v>
      </c>
      <c r="B46" s="209" t="s">
        <v>320</v>
      </c>
      <c r="C46" s="204" t="s">
        <v>321</v>
      </c>
      <c r="D46" s="205" t="s">
        <v>25</v>
      </c>
      <c r="E46" s="206">
        <v>40</v>
      </c>
      <c r="F46" s="206"/>
      <c r="G46" s="207">
        <f t="shared" si="2"/>
        <v>0</v>
      </c>
      <c r="H46" s="208">
        <f t="shared" si="3"/>
        <v>0</v>
      </c>
      <c r="I46" s="210"/>
      <c r="J46" s="210"/>
    </row>
    <row r="47" spans="1:15" ht="17.25" customHeight="1" x14ac:dyDescent="0.25">
      <c r="A47" s="202" t="s">
        <v>322</v>
      </c>
      <c r="B47" s="209">
        <v>9537</v>
      </c>
      <c r="C47" s="204" t="s">
        <v>323</v>
      </c>
      <c r="D47" s="205" t="s">
        <v>261</v>
      </c>
      <c r="E47" s="206">
        <v>124.46</v>
      </c>
      <c r="F47" s="206"/>
      <c r="G47" s="207">
        <f t="shared" si="2"/>
        <v>0</v>
      </c>
      <c r="H47" s="208">
        <f t="shared" si="3"/>
        <v>0</v>
      </c>
      <c r="I47" s="210"/>
    </row>
    <row r="48" spans="1:15" ht="36.75" thickBot="1" x14ac:dyDescent="0.3">
      <c r="A48" s="202" t="s">
        <v>511</v>
      </c>
      <c r="B48" s="216" t="s">
        <v>512</v>
      </c>
      <c r="C48" s="217" t="s">
        <v>513</v>
      </c>
      <c r="D48" s="205" t="s">
        <v>25</v>
      </c>
      <c r="E48" s="218">
        <v>1</v>
      </c>
      <c r="F48" s="218"/>
      <c r="G48" s="367">
        <v>0</v>
      </c>
      <c r="H48" s="368">
        <f>ROUND(E48*G48,2)</f>
        <v>0</v>
      </c>
      <c r="I48" s="210"/>
    </row>
    <row r="49" spans="1:9" ht="12.75" thickBot="1" x14ac:dyDescent="0.3">
      <c r="A49" s="425" t="s">
        <v>324</v>
      </c>
      <c r="B49" s="426"/>
      <c r="C49" s="426"/>
      <c r="D49" s="426"/>
      <c r="E49" s="426"/>
      <c r="F49" s="426"/>
      <c r="G49" s="427"/>
      <c r="H49" s="219">
        <f>SUM(H16+H22+H24+H27+H29+H41)</f>
        <v>0</v>
      </c>
    </row>
    <row r="52" spans="1:9" x14ac:dyDescent="0.25">
      <c r="A52" s="220"/>
      <c r="B52" s="221"/>
      <c r="C52" s="428"/>
      <c r="D52" s="428"/>
      <c r="E52" s="428"/>
      <c r="F52" s="428"/>
      <c r="G52" s="428"/>
      <c r="H52" s="428"/>
    </row>
    <row r="53" spans="1:9" x14ac:dyDescent="0.25">
      <c r="A53" s="222"/>
      <c r="C53" s="428"/>
      <c r="D53" s="428"/>
      <c r="E53" s="428"/>
      <c r="F53" s="428"/>
      <c r="G53" s="428"/>
      <c r="H53" s="428"/>
    </row>
    <row r="55" spans="1:9" x14ac:dyDescent="0.25">
      <c r="H55" s="224"/>
    </row>
    <row r="56" spans="1:9" x14ac:dyDescent="0.25">
      <c r="H56" s="224"/>
      <c r="I56" s="225"/>
    </row>
    <row r="58" spans="1:9" x14ac:dyDescent="0.25">
      <c r="F58" s="226"/>
      <c r="G58" s="226"/>
    </row>
  </sheetData>
  <sheetProtection selectLockedCells="1" selectUnlockedCells="1"/>
  <mergeCells count="27">
    <mergeCell ref="A1:H1"/>
    <mergeCell ref="A2:H2"/>
    <mergeCell ref="A3:H3"/>
    <mergeCell ref="A6:H6"/>
    <mergeCell ref="B7:C7"/>
    <mergeCell ref="E7:E8"/>
    <mergeCell ref="F7:H8"/>
    <mergeCell ref="B9:D9"/>
    <mergeCell ref="F9:H9"/>
    <mergeCell ref="A12:H13"/>
    <mergeCell ref="A14:A15"/>
    <mergeCell ref="B14:B15"/>
    <mergeCell ref="C14:C15"/>
    <mergeCell ref="D14:D15"/>
    <mergeCell ref="E14:E15"/>
    <mergeCell ref="F14:G14"/>
    <mergeCell ref="H14:H15"/>
    <mergeCell ref="K42:M42"/>
    <mergeCell ref="A49:G49"/>
    <mergeCell ref="C52:H52"/>
    <mergeCell ref="C53:H53"/>
    <mergeCell ref="B16:G16"/>
    <mergeCell ref="B22:G22"/>
    <mergeCell ref="B24:G24"/>
    <mergeCell ref="B27:G27"/>
    <mergeCell ref="B29:G29"/>
    <mergeCell ref="B41:G41"/>
  </mergeCells>
  <printOptions horizontalCentered="1"/>
  <pageMargins left="0.78740157480314965" right="0.59055118110236227" top="0.98425196850393704" bottom="0.59055118110236227" header="0.51181102362204722" footer="0.39370078740157483"/>
  <pageSetup paperSize="9" scale="84" firstPageNumber="0" fitToHeight="0" orientation="portrait" r:id="rId1"/>
  <headerFooter alignWithMargins="0">
    <oddFooter xml:space="preserve">&amp;C&amp;"Times New Roman,Normal"&amp;9	                                           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22529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76200</xdr:rowOff>
              </from>
              <to>
                <xdr:col>1</xdr:col>
                <xdr:colOff>85725</xdr:colOff>
                <xdr:row>2</xdr:row>
                <xdr:rowOff>28575</xdr:rowOff>
              </to>
            </anchor>
          </objectPr>
        </oleObject>
      </mc:Choice>
      <mc:Fallback>
        <oleObject progId="Figura do Microsoft Photo Editor 3.0" shapeId="2252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70"/>
  <sheetViews>
    <sheetView workbookViewId="0">
      <selection activeCell="D11" sqref="D11"/>
    </sheetView>
  </sheetViews>
  <sheetFormatPr defaultRowHeight="15" x14ac:dyDescent="0.25"/>
  <cols>
    <col min="1" max="1" width="10.85546875" bestFit="1" customWidth="1"/>
    <col min="2" max="2" width="2.7109375" customWidth="1"/>
    <col min="3" max="3" width="9.85546875" customWidth="1"/>
    <col min="4" max="4" width="92" customWidth="1"/>
    <col min="5" max="5" width="8" bestFit="1" customWidth="1"/>
    <col min="6" max="6" width="11.140625" bestFit="1" customWidth="1"/>
    <col min="7" max="7" width="11" customWidth="1"/>
    <col min="8" max="8" width="9.5703125" customWidth="1"/>
  </cols>
  <sheetData>
    <row r="4" spans="1:8" x14ac:dyDescent="0.25">
      <c r="A4" s="472" t="s">
        <v>515</v>
      </c>
      <c r="B4" s="473"/>
      <c r="C4" s="473"/>
      <c r="D4" s="473"/>
      <c r="E4" s="473"/>
      <c r="F4" s="473"/>
      <c r="G4" s="473"/>
      <c r="H4" s="474"/>
    </row>
    <row r="5" spans="1:8" ht="25.5" x14ac:dyDescent="0.25">
      <c r="A5" s="369" t="s">
        <v>514</v>
      </c>
      <c r="B5" s="370"/>
      <c r="C5" s="371"/>
      <c r="D5" s="372" t="s">
        <v>475</v>
      </c>
      <c r="E5" s="373" t="s">
        <v>24</v>
      </c>
      <c r="F5" s="374"/>
      <c r="G5" s="375"/>
      <c r="H5" s="376"/>
    </row>
    <row r="6" spans="1:8" ht="22.5" x14ac:dyDescent="0.25">
      <c r="A6" s="377"/>
      <c r="B6" s="370" t="s">
        <v>354</v>
      </c>
      <c r="C6" s="378">
        <v>89356</v>
      </c>
      <c r="D6" s="379" t="s">
        <v>476</v>
      </c>
      <c r="E6" s="370" t="s">
        <v>13</v>
      </c>
      <c r="F6" s="374">
        <v>8.8000000000000007</v>
      </c>
      <c r="G6" s="376">
        <v>13.4</v>
      </c>
      <c r="H6" s="376">
        <f>ROUND(F6*G6,2)</f>
        <v>117.92</v>
      </c>
    </row>
    <row r="7" spans="1:8" ht="22.5" x14ac:dyDescent="0.25">
      <c r="A7" s="377"/>
      <c r="B7" s="370" t="s">
        <v>354</v>
      </c>
      <c r="C7" s="378">
        <v>89362</v>
      </c>
      <c r="D7" s="379" t="s">
        <v>477</v>
      </c>
      <c r="E7" s="370" t="s">
        <v>24</v>
      </c>
      <c r="F7" s="374">
        <v>2</v>
      </c>
      <c r="G7" s="376">
        <v>5.66</v>
      </c>
      <c r="H7" s="376">
        <f t="shared" ref="H7:H11" si="0">ROUND(F7*G7,2)</f>
        <v>11.32</v>
      </c>
    </row>
    <row r="8" spans="1:8" ht="22.5" x14ac:dyDescent="0.25">
      <c r="A8" s="377"/>
      <c r="B8" s="370" t="s">
        <v>354</v>
      </c>
      <c r="C8" s="378">
        <v>89366</v>
      </c>
      <c r="D8" s="379" t="s">
        <v>478</v>
      </c>
      <c r="E8" s="370" t="s">
        <v>24</v>
      </c>
      <c r="F8" s="374">
        <v>1</v>
      </c>
      <c r="G8" s="376">
        <v>9.67</v>
      </c>
      <c r="H8" s="376">
        <f t="shared" si="0"/>
        <v>9.67</v>
      </c>
    </row>
    <row r="9" spans="1:8" ht="22.5" x14ac:dyDescent="0.25">
      <c r="A9" s="377"/>
      <c r="B9" s="370" t="s">
        <v>354</v>
      </c>
      <c r="C9" s="378">
        <v>89395</v>
      </c>
      <c r="D9" s="379" t="s">
        <v>479</v>
      </c>
      <c r="E9" s="370" t="s">
        <v>24</v>
      </c>
      <c r="F9" s="374">
        <v>1</v>
      </c>
      <c r="G9" s="376">
        <v>7.84</v>
      </c>
      <c r="H9" s="376">
        <f t="shared" si="0"/>
        <v>7.84</v>
      </c>
    </row>
    <row r="10" spans="1:8" x14ac:dyDescent="0.25">
      <c r="A10" s="377"/>
      <c r="B10" s="370" t="s">
        <v>354</v>
      </c>
      <c r="C10" s="378">
        <v>90443</v>
      </c>
      <c r="D10" s="379" t="s">
        <v>480</v>
      </c>
      <c r="E10" s="370" t="s">
        <v>13</v>
      </c>
      <c r="F10" s="374">
        <v>8.8000000000000007</v>
      </c>
      <c r="G10" s="376">
        <v>8.36</v>
      </c>
      <c r="H10" s="376">
        <f t="shared" si="0"/>
        <v>73.569999999999993</v>
      </c>
    </row>
    <row r="11" spans="1:8" ht="22.5" x14ac:dyDescent="0.25">
      <c r="A11" s="377"/>
      <c r="B11" s="370" t="s">
        <v>354</v>
      </c>
      <c r="C11" s="378">
        <v>90466</v>
      </c>
      <c r="D11" s="379" t="s">
        <v>474</v>
      </c>
      <c r="E11" s="370" t="s">
        <v>13</v>
      </c>
      <c r="F11" s="374">
        <v>8.8000000000000007</v>
      </c>
      <c r="G11" s="376">
        <v>8.32</v>
      </c>
      <c r="H11" s="376">
        <f t="shared" si="0"/>
        <v>73.22</v>
      </c>
    </row>
    <row r="12" spans="1:8" x14ac:dyDescent="0.25">
      <c r="A12" s="377"/>
      <c r="B12" s="370"/>
      <c r="C12" s="377"/>
      <c r="D12" s="379" t="s">
        <v>358</v>
      </c>
      <c r="E12" s="370"/>
      <c r="F12" s="374"/>
      <c r="G12" s="375"/>
      <c r="H12" s="381">
        <f>SUM(H6:H11)</f>
        <v>293.53999999999996</v>
      </c>
    </row>
    <row r="13" spans="1:8" x14ac:dyDescent="0.25">
      <c r="A13" s="377"/>
      <c r="B13" s="370"/>
      <c r="C13" s="377"/>
      <c r="D13" s="379" t="s">
        <v>355</v>
      </c>
      <c r="E13" s="370"/>
      <c r="F13" s="374"/>
      <c r="G13" s="375"/>
      <c r="H13" s="376">
        <f>H12</f>
        <v>293.53999999999996</v>
      </c>
    </row>
    <row r="14" spans="1:8" x14ac:dyDescent="0.25">
      <c r="A14" s="377"/>
      <c r="B14" s="370"/>
      <c r="C14" s="377"/>
      <c r="D14" s="379" t="s">
        <v>356</v>
      </c>
      <c r="E14" s="370"/>
      <c r="F14" s="380">
        <v>0.26240000000000002</v>
      </c>
      <c r="G14" s="375"/>
      <c r="H14" s="376">
        <f>H13*F14</f>
        <v>77.024895999999998</v>
      </c>
    </row>
    <row r="15" spans="1:8" x14ac:dyDescent="0.25">
      <c r="A15" s="377"/>
      <c r="B15" s="370"/>
      <c r="C15" s="377"/>
      <c r="D15" s="379" t="s">
        <v>357</v>
      </c>
      <c r="E15" s="370"/>
      <c r="F15" s="374"/>
      <c r="G15" s="375"/>
      <c r="H15" s="381">
        <f>H14+H13</f>
        <v>370.56489599999998</v>
      </c>
    </row>
    <row r="17" spans="1:8" x14ac:dyDescent="0.25">
      <c r="A17" s="472" t="s">
        <v>516</v>
      </c>
      <c r="B17" s="473"/>
      <c r="C17" s="473"/>
      <c r="D17" s="473"/>
      <c r="E17" s="473"/>
      <c r="F17" s="473"/>
      <c r="G17" s="473"/>
      <c r="H17" s="474"/>
    </row>
    <row r="18" spans="1:8" ht="25.5" x14ac:dyDescent="0.25">
      <c r="A18" s="369" t="s">
        <v>514</v>
      </c>
      <c r="B18" s="370"/>
      <c r="C18" s="371"/>
      <c r="D18" s="372" t="s">
        <v>475</v>
      </c>
      <c r="E18" s="373" t="s">
        <v>24</v>
      </c>
      <c r="F18" s="374"/>
      <c r="G18" s="375"/>
      <c r="H18" s="376"/>
    </row>
    <row r="19" spans="1:8" ht="22.5" x14ac:dyDescent="0.25">
      <c r="A19" s="377"/>
      <c r="B19" s="370" t="s">
        <v>354</v>
      </c>
      <c r="C19" s="378">
        <v>89356</v>
      </c>
      <c r="D19" s="379" t="s">
        <v>476</v>
      </c>
      <c r="E19" s="370" t="s">
        <v>13</v>
      </c>
      <c r="F19" s="374">
        <v>42</v>
      </c>
      <c r="G19" s="376">
        <v>13.4</v>
      </c>
      <c r="H19" s="376">
        <f>ROUND(F19*G19,2)</f>
        <v>562.79999999999995</v>
      </c>
    </row>
    <row r="20" spans="1:8" ht="22.5" x14ac:dyDescent="0.25">
      <c r="A20" s="377"/>
      <c r="B20" s="370" t="s">
        <v>354</v>
      </c>
      <c r="C20" s="378">
        <v>89362</v>
      </c>
      <c r="D20" s="379" t="s">
        <v>477</v>
      </c>
      <c r="E20" s="370" t="s">
        <v>24</v>
      </c>
      <c r="F20" s="374">
        <v>2</v>
      </c>
      <c r="G20" s="376">
        <v>5.66</v>
      </c>
      <c r="H20" s="376">
        <f t="shared" ref="H20:H24" si="1">ROUND(F20*G20,2)</f>
        <v>11.32</v>
      </c>
    </row>
    <row r="21" spans="1:8" ht="22.5" x14ac:dyDescent="0.25">
      <c r="A21" s="377"/>
      <c r="B21" s="370" t="s">
        <v>354</v>
      </c>
      <c r="C21" s="378">
        <v>89366</v>
      </c>
      <c r="D21" s="379" t="s">
        <v>478</v>
      </c>
      <c r="E21" s="370" t="s">
        <v>24</v>
      </c>
      <c r="F21" s="374">
        <v>1</v>
      </c>
      <c r="G21" s="376">
        <v>9.67</v>
      </c>
      <c r="H21" s="376">
        <f t="shared" si="1"/>
        <v>9.67</v>
      </c>
    </row>
    <row r="22" spans="1:8" ht="22.5" x14ac:dyDescent="0.25">
      <c r="A22" s="377"/>
      <c r="B22" s="370" t="s">
        <v>354</v>
      </c>
      <c r="C22" s="378">
        <v>89395</v>
      </c>
      <c r="D22" s="379" t="s">
        <v>479</v>
      </c>
      <c r="E22" s="370" t="s">
        <v>24</v>
      </c>
      <c r="F22" s="374"/>
      <c r="G22" s="376">
        <v>7.84</v>
      </c>
      <c r="H22" s="376">
        <f t="shared" si="1"/>
        <v>0</v>
      </c>
    </row>
    <row r="23" spans="1:8" x14ac:dyDescent="0.25">
      <c r="A23" s="377"/>
      <c r="B23" s="370" t="s">
        <v>354</v>
      </c>
      <c r="C23" s="378">
        <v>90443</v>
      </c>
      <c r="D23" s="379" t="s">
        <v>480</v>
      </c>
      <c r="E23" s="370" t="s">
        <v>13</v>
      </c>
      <c r="F23" s="374">
        <v>37</v>
      </c>
      <c r="G23" s="376">
        <v>8.36</v>
      </c>
      <c r="H23" s="376">
        <f t="shared" si="1"/>
        <v>309.32</v>
      </c>
    </row>
    <row r="24" spans="1:8" ht="22.5" x14ac:dyDescent="0.25">
      <c r="A24" s="377"/>
      <c r="B24" s="370" t="s">
        <v>354</v>
      </c>
      <c r="C24" s="378">
        <v>90466</v>
      </c>
      <c r="D24" s="379" t="s">
        <v>474</v>
      </c>
      <c r="E24" s="370" t="s">
        <v>13</v>
      </c>
      <c r="F24" s="374">
        <v>37</v>
      </c>
      <c r="G24" s="376">
        <v>8.32</v>
      </c>
      <c r="H24" s="376">
        <f t="shared" si="1"/>
        <v>307.83999999999997</v>
      </c>
    </row>
    <row r="25" spans="1:8" x14ac:dyDescent="0.25">
      <c r="A25" s="377"/>
      <c r="B25" s="370"/>
      <c r="C25" s="377"/>
      <c r="D25" s="379" t="s">
        <v>358</v>
      </c>
      <c r="E25" s="370"/>
      <c r="F25" s="374"/>
      <c r="G25" s="375"/>
      <c r="H25" s="381">
        <f>SUM(H19:H24)</f>
        <v>1200.9499999999998</v>
      </c>
    </row>
    <row r="26" spans="1:8" x14ac:dyDescent="0.25">
      <c r="A26" s="377"/>
      <c r="B26" s="370"/>
      <c r="C26" s="377"/>
      <c r="D26" s="379" t="s">
        <v>355</v>
      </c>
      <c r="E26" s="370"/>
      <c r="F26" s="374"/>
      <c r="G26" s="375"/>
      <c r="H26" s="376">
        <f>H25</f>
        <v>1200.9499999999998</v>
      </c>
    </row>
    <row r="27" spans="1:8" x14ac:dyDescent="0.25">
      <c r="A27" s="377"/>
      <c r="B27" s="370"/>
      <c r="C27" s="377"/>
      <c r="D27" s="379" t="s">
        <v>356</v>
      </c>
      <c r="E27" s="370"/>
      <c r="F27" s="380">
        <v>0.26240000000000002</v>
      </c>
      <c r="G27" s="375"/>
      <c r="H27" s="376">
        <f>H26*F27</f>
        <v>315.12927999999999</v>
      </c>
    </row>
    <row r="28" spans="1:8" x14ac:dyDescent="0.25">
      <c r="A28" s="377"/>
      <c r="B28" s="370"/>
      <c r="C28" s="377"/>
      <c r="D28" s="379" t="s">
        <v>357</v>
      </c>
      <c r="E28" s="370"/>
      <c r="F28" s="374"/>
      <c r="G28" s="375"/>
      <c r="H28" s="381">
        <f>H27+H26</f>
        <v>1516.0792799999999</v>
      </c>
    </row>
    <row r="30" spans="1:8" x14ac:dyDescent="0.25">
      <c r="A30" s="472" t="s">
        <v>517</v>
      </c>
      <c r="B30" s="473"/>
      <c r="C30" s="473"/>
      <c r="D30" s="473"/>
      <c r="E30" s="473"/>
      <c r="F30" s="473"/>
      <c r="G30" s="473"/>
      <c r="H30" s="474"/>
    </row>
    <row r="31" spans="1:8" ht="25.5" x14ac:dyDescent="0.25">
      <c r="A31" s="369" t="s">
        <v>514</v>
      </c>
      <c r="B31" s="370"/>
      <c r="C31" s="371"/>
      <c r="D31" s="372" t="s">
        <v>475</v>
      </c>
      <c r="E31" s="373" t="s">
        <v>24</v>
      </c>
      <c r="F31" s="374"/>
      <c r="G31" s="375"/>
      <c r="H31" s="376"/>
    </row>
    <row r="32" spans="1:8" ht="22.5" x14ac:dyDescent="0.25">
      <c r="A32" s="377"/>
      <c r="B32" s="370" t="s">
        <v>354</v>
      </c>
      <c r="C32" s="378">
        <v>89356</v>
      </c>
      <c r="D32" s="379" t="s">
        <v>476</v>
      </c>
      <c r="E32" s="370" t="s">
        <v>13</v>
      </c>
      <c r="F32" s="374">
        <v>7</v>
      </c>
      <c r="G32" s="376">
        <v>13.4</v>
      </c>
      <c r="H32" s="376">
        <f>ROUND(F32*G32,2)</f>
        <v>93.8</v>
      </c>
    </row>
    <row r="33" spans="1:8" ht="22.5" x14ac:dyDescent="0.25">
      <c r="A33" s="377"/>
      <c r="B33" s="370" t="s">
        <v>354</v>
      </c>
      <c r="C33" s="378">
        <v>89362</v>
      </c>
      <c r="D33" s="379" t="s">
        <v>477</v>
      </c>
      <c r="E33" s="370" t="s">
        <v>24</v>
      </c>
      <c r="F33" s="374">
        <v>2</v>
      </c>
      <c r="G33" s="376">
        <v>5.66</v>
      </c>
      <c r="H33" s="376">
        <f t="shared" ref="H33:H37" si="2">ROUND(F33*G33,2)</f>
        <v>11.32</v>
      </c>
    </row>
    <row r="34" spans="1:8" ht="22.5" x14ac:dyDescent="0.25">
      <c r="A34" s="377"/>
      <c r="B34" s="370" t="s">
        <v>354</v>
      </c>
      <c r="C34" s="378">
        <v>89366</v>
      </c>
      <c r="D34" s="379" t="s">
        <v>478</v>
      </c>
      <c r="E34" s="370" t="s">
        <v>24</v>
      </c>
      <c r="F34" s="374">
        <v>1</v>
      </c>
      <c r="G34" s="376">
        <v>9.67</v>
      </c>
      <c r="H34" s="376">
        <f t="shared" si="2"/>
        <v>9.67</v>
      </c>
    </row>
    <row r="35" spans="1:8" ht="22.5" x14ac:dyDescent="0.25">
      <c r="A35" s="377"/>
      <c r="B35" s="370" t="s">
        <v>354</v>
      </c>
      <c r="C35" s="378">
        <v>89395</v>
      </c>
      <c r="D35" s="379" t="s">
        <v>479</v>
      </c>
      <c r="E35" s="370" t="s">
        <v>24</v>
      </c>
      <c r="F35" s="374">
        <v>1</v>
      </c>
      <c r="G35" s="376">
        <v>7.84</v>
      </c>
      <c r="H35" s="376">
        <f t="shared" si="2"/>
        <v>7.84</v>
      </c>
    </row>
    <row r="36" spans="1:8" x14ac:dyDescent="0.25">
      <c r="A36" s="377"/>
      <c r="B36" s="370" t="s">
        <v>354</v>
      </c>
      <c r="C36" s="378">
        <v>90443</v>
      </c>
      <c r="D36" s="379" t="s">
        <v>480</v>
      </c>
      <c r="E36" s="370" t="s">
        <v>13</v>
      </c>
      <c r="F36" s="374">
        <v>7</v>
      </c>
      <c r="G36" s="376">
        <v>8.36</v>
      </c>
      <c r="H36" s="376">
        <f t="shared" si="2"/>
        <v>58.52</v>
      </c>
    </row>
    <row r="37" spans="1:8" ht="22.5" x14ac:dyDescent="0.25">
      <c r="A37" s="377"/>
      <c r="B37" s="370" t="s">
        <v>354</v>
      </c>
      <c r="C37" s="378">
        <v>90466</v>
      </c>
      <c r="D37" s="379" t="s">
        <v>474</v>
      </c>
      <c r="E37" s="370" t="s">
        <v>13</v>
      </c>
      <c r="F37" s="374">
        <v>7</v>
      </c>
      <c r="G37" s="376">
        <v>8.32</v>
      </c>
      <c r="H37" s="376">
        <f t="shared" si="2"/>
        <v>58.24</v>
      </c>
    </row>
    <row r="38" spans="1:8" x14ac:dyDescent="0.25">
      <c r="A38" s="377"/>
      <c r="B38" s="370"/>
      <c r="C38" s="377"/>
      <c r="D38" s="379" t="s">
        <v>358</v>
      </c>
      <c r="E38" s="370"/>
      <c r="F38" s="374"/>
      <c r="G38" s="375"/>
      <c r="H38" s="381">
        <f>SUM(H32:H37)</f>
        <v>239.39000000000001</v>
      </c>
    </row>
    <row r="39" spans="1:8" x14ac:dyDescent="0.25">
      <c r="A39" s="377"/>
      <c r="B39" s="370"/>
      <c r="C39" s="377"/>
      <c r="D39" s="379" t="s">
        <v>355</v>
      </c>
      <c r="E39" s="370"/>
      <c r="F39" s="374"/>
      <c r="G39" s="375"/>
      <c r="H39" s="376">
        <f>H38</f>
        <v>239.39000000000001</v>
      </c>
    </row>
    <row r="40" spans="1:8" x14ac:dyDescent="0.25">
      <c r="A40" s="377"/>
      <c r="B40" s="370"/>
      <c r="C40" s="377"/>
      <c r="D40" s="379" t="s">
        <v>356</v>
      </c>
      <c r="E40" s="370"/>
      <c r="F40" s="380">
        <v>0.26240000000000002</v>
      </c>
      <c r="G40" s="375"/>
      <c r="H40" s="376">
        <f>H39*F40</f>
        <v>62.815936000000008</v>
      </c>
    </row>
    <row r="41" spans="1:8" x14ac:dyDescent="0.25">
      <c r="A41" s="377"/>
      <c r="B41" s="370"/>
      <c r="C41" s="377"/>
      <c r="D41" s="379" t="s">
        <v>357</v>
      </c>
      <c r="E41" s="370"/>
      <c r="F41" s="374"/>
      <c r="G41" s="375"/>
      <c r="H41" s="381">
        <f>H40+H39</f>
        <v>302.20593600000001</v>
      </c>
    </row>
    <row r="43" spans="1:8" x14ac:dyDescent="0.25">
      <c r="A43" s="472" t="s">
        <v>518</v>
      </c>
      <c r="B43" s="473"/>
      <c r="C43" s="473"/>
      <c r="D43" s="473"/>
      <c r="E43" s="473"/>
      <c r="F43" s="473"/>
      <c r="G43" s="473"/>
      <c r="H43" s="474"/>
    </row>
    <row r="44" spans="1:8" ht="25.5" x14ac:dyDescent="0.25">
      <c r="A44" s="369" t="s">
        <v>514</v>
      </c>
      <c r="B44" s="370"/>
      <c r="C44" s="371"/>
      <c r="D44" s="372" t="s">
        <v>475</v>
      </c>
      <c r="E44" s="373" t="s">
        <v>24</v>
      </c>
      <c r="F44" s="374"/>
      <c r="G44" s="375"/>
      <c r="H44" s="376"/>
    </row>
    <row r="45" spans="1:8" ht="22.5" x14ac:dyDescent="0.25">
      <c r="A45" s="377"/>
      <c r="B45" s="370" t="s">
        <v>354</v>
      </c>
      <c r="C45" s="378">
        <v>89356</v>
      </c>
      <c r="D45" s="379" t="s">
        <v>476</v>
      </c>
      <c r="E45" s="370" t="s">
        <v>13</v>
      </c>
      <c r="F45" s="374">
        <v>35</v>
      </c>
      <c r="G45" s="376">
        <v>13.4</v>
      </c>
      <c r="H45" s="376">
        <f>ROUND(F45*G45,2)</f>
        <v>469</v>
      </c>
    </row>
    <row r="46" spans="1:8" ht="22.5" x14ac:dyDescent="0.25">
      <c r="A46" s="377"/>
      <c r="B46" s="370" t="s">
        <v>354</v>
      </c>
      <c r="C46" s="378">
        <v>89362</v>
      </c>
      <c r="D46" s="379" t="s">
        <v>477</v>
      </c>
      <c r="E46" s="370" t="s">
        <v>24</v>
      </c>
      <c r="F46" s="374">
        <v>0</v>
      </c>
      <c r="G46" s="376">
        <v>5.66</v>
      </c>
      <c r="H46" s="376">
        <f t="shared" ref="H46:H50" si="3">ROUND(F46*G46,2)</f>
        <v>0</v>
      </c>
    </row>
    <row r="47" spans="1:8" ht="22.5" x14ac:dyDescent="0.25">
      <c r="A47" s="377"/>
      <c r="B47" s="370" t="s">
        <v>354</v>
      </c>
      <c r="C47" s="378">
        <v>89366</v>
      </c>
      <c r="D47" s="379" t="s">
        <v>478</v>
      </c>
      <c r="E47" s="370" t="s">
        <v>24</v>
      </c>
      <c r="F47" s="374">
        <v>1</v>
      </c>
      <c r="G47" s="376">
        <v>9.67</v>
      </c>
      <c r="H47" s="376">
        <f t="shared" si="3"/>
        <v>9.67</v>
      </c>
    </row>
    <row r="48" spans="1:8" ht="22.5" x14ac:dyDescent="0.25">
      <c r="A48" s="377"/>
      <c r="B48" s="370" t="s">
        <v>354</v>
      </c>
      <c r="C48" s="378">
        <v>89395</v>
      </c>
      <c r="D48" s="379" t="s">
        <v>479</v>
      </c>
      <c r="E48" s="370" t="s">
        <v>24</v>
      </c>
      <c r="F48" s="374">
        <v>1</v>
      </c>
      <c r="G48" s="376">
        <v>7.84</v>
      </c>
      <c r="H48" s="376">
        <f t="shared" si="3"/>
        <v>7.84</v>
      </c>
    </row>
    <row r="49" spans="1:8" x14ac:dyDescent="0.25">
      <c r="A49" s="377"/>
      <c r="B49" s="370" t="s">
        <v>354</v>
      </c>
      <c r="C49" s="378">
        <v>90443</v>
      </c>
      <c r="D49" s="379" t="s">
        <v>480</v>
      </c>
      <c r="E49" s="370" t="s">
        <v>13</v>
      </c>
      <c r="F49" s="374">
        <v>0</v>
      </c>
      <c r="G49" s="376">
        <v>8.36</v>
      </c>
      <c r="H49" s="376">
        <f t="shared" si="3"/>
        <v>0</v>
      </c>
    </row>
    <row r="50" spans="1:8" ht="22.5" x14ac:dyDescent="0.25">
      <c r="A50" s="377"/>
      <c r="B50" s="370" t="s">
        <v>354</v>
      </c>
      <c r="C50" s="378">
        <v>90466</v>
      </c>
      <c r="D50" s="379" t="s">
        <v>474</v>
      </c>
      <c r="E50" s="370" t="s">
        <v>13</v>
      </c>
      <c r="F50" s="374">
        <v>0</v>
      </c>
      <c r="G50" s="376">
        <v>8.32</v>
      </c>
      <c r="H50" s="376">
        <f t="shared" si="3"/>
        <v>0</v>
      </c>
    </row>
    <row r="51" spans="1:8" x14ac:dyDescent="0.25">
      <c r="A51" s="377"/>
      <c r="B51" s="370"/>
      <c r="C51" s="377"/>
      <c r="D51" s="379" t="s">
        <v>358</v>
      </c>
      <c r="E51" s="370"/>
      <c r="F51" s="374"/>
      <c r="G51" s="375"/>
      <c r="H51" s="381">
        <f>SUM(H45:H50)</f>
        <v>486.51</v>
      </c>
    </row>
    <row r="52" spans="1:8" x14ac:dyDescent="0.25">
      <c r="A52" s="377"/>
      <c r="B52" s="370"/>
      <c r="C52" s="377"/>
      <c r="D52" s="379" t="s">
        <v>355</v>
      </c>
      <c r="E52" s="370"/>
      <c r="F52" s="374"/>
      <c r="G52" s="375"/>
      <c r="H52" s="376">
        <f>H51</f>
        <v>486.51</v>
      </c>
    </row>
    <row r="53" spans="1:8" x14ac:dyDescent="0.25">
      <c r="A53" s="377"/>
      <c r="B53" s="370"/>
      <c r="C53" s="377"/>
      <c r="D53" s="379" t="s">
        <v>356</v>
      </c>
      <c r="E53" s="370"/>
      <c r="F53" s="380">
        <v>0.26240000000000002</v>
      </c>
      <c r="G53" s="375"/>
      <c r="H53" s="376">
        <f>H52*F53</f>
        <v>127.66022400000001</v>
      </c>
    </row>
    <row r="54" spans="1:8" x14ac:dyDescent="0.25">
      <c r="A54" s="377"/>
      <c r="B54" s="370"/>
      <c r="C54" s="377"/>
      <c r="D54" s="379" t="s">
        <v>357</v>
      </c>
      <c r="E54" s="370"/>
      <c r="F54" s="374"/>
      <c r="G54" s="375"/>
      <c r="H54" s="381">
        <f>H53+H52</f>
        <v>614.17022399999996</v>
      </c>
    </row>
    <row r="56" spans="1:8" x14ac:dyDescent="0.25">
      <c r="A56" s="472" t="s">
        <v>519</v>
      </c>
      <c r="B56" s="473"/>
      <c r="C56" s="473"/>
      <c r="D56" s="473"/>
      <c r="E56" s="473"/>
      <c r="F56" s="473"/>
      <c r="G56" s="473"/>
      <c r="H56" s="474"/>
    </row>
    <row r="57" spans="1:8" ht="25.5" x14ac:dyDescent="0.25">
      <c r="A57" s="369" t="s">
        <v>514</v>
      </c>
      <c r="B57" s="370"/>
      <c r="C57" s="371"/>
      <c r="D57" s="372" t="s">
        <v>475</v>
      </c>
      <c r="E57" s="373" t="s">
        <v>24</v>
      </c>
      <c r="F57" s="374"/>
      <c r="G57" s="375"/>
      <c r="H57" s="376"/>
    </row>
    <row r="58" spans="1:8" ht="22.5" x14ac:dyDescent="0.25">
      <c r="A58" s="377"/>
      <c r="B58" s="370" t="s">
        <v>354</v>
      </c>
      <c r="C58" s="378">
        <v>89356</v>
      </c>
      <c r="D58" s="379" t="s">
        <v>476</v>
      </c>
      <c r="E58" s="370" t="s">
        <v>13</v>
      </c>
      <c r="F58" s="374">
        <v>32</v>
      </c>
      <c r="G58" s="376">
        <v>13.4</v>
      </c>
      <c r="H58" s="376">
        <f>ROUND(F58*G58,2)</f>
        <v>428.8</v>
      </c>
    </row>
    <row r="59" spans="1:8" ht="22.5" x14ac:dyDescent="0.25">
      <c r="A59" s="377"/>
      <c r="B59" s="370" t="s">
        <v>354</v>
      </c>
      <c r="C59" s="378">
        <v>89362</v>
      </c>
      <c r="D59" s="379" t="s">
        <v>477</v>
      </c>
      <c r="E59" s="370" t="s">
        <v>24</v>
      </c>
      <c r="F59" s="374">
        <v>1</v>
      </c>
      <c r="G59" s="376">
        <v>5.66</v>
      </c>
      <c r="H59" s="376">
        <f t="shared" ref="H59:H63" si="4">ROUND(F59*G59,2)</f>
        <v>5.66</v>
      </c>
    </row>
    <row r="60" spans="1:8" ht="22.5" x14ac:dyDescent="0.25">
      <c r="A60" s="377"/>
      <c r="B60" s="370" t="s">
        <v>354</v>
      </c>
      <c r="C60" s="378">
        <v>89366</v>
      </c>
      <c r="D60" s="379" t="s">
        <v>478</v>
      </c>
      <c r="E60" s="370" t="s">
        <v>24</v>
      </c>
      <c r="F60" s="374">
        <v>1</v>
      </c>
      <c r="G60" s="376">
        <v>9.67</v>
      </c>
      <c r="H60" s="376">
        <f t="shared" si="4"/>
        <v>9.67</v>
      </c>
    </row>
    <row r="61" spans="1:8" ht="22.5" x14ac:dyDescent="0.25">
      <c r="A61" s="377"/>
      <c r="B61" s="370" t="s">
        <v>354</v>
      </c>
      <c r="C61" s="378">
        <v>89395</v>
      </c>
      <c r="D61" s="379" t="s">
        <v>479</v>
      </c>
      <c r="E61" s="370" t="s">
        <v>24</v>
      </c>
      <c r="F61" s="374">
        <v>0</v>
      </c>
      <c r="G61" s="376">
        <v>7.84</v>
      </c>
      <c r="H61" s="376">
        <f t="shared" si="4"/>
        <v>0</v>
      </c>
    </row>
    <row r="62" spans="1:8" x14ac:dyDescent="0.25">
      <c r="A62" s="377"/>
      <c r="B62" s="370" t="s">
        <v>354</v>
      </c>
      <c r="C62" s="378">
        <v>90443</v>
      </c>
      <c r="D62" s="379" t="s">
        <v>480</v>
      </c>
      <c r="E62" s="370" t="s">
        <v>13</v>
      </c>
      <c r="F62" s="374">
        <v>0</v>
      </c>
      <c r="G62" s="376">
        <v>8.36</v>
      </c>
      <c r="H62" s="376">
        <f t="shared" si="4"/>
        <v>0</v>
      </c>
    </row>
    <row r="63" spans="1:8" ht="22.5" x14ac:dyDescent="0.25">
      <c r="A63" s="377"/>
      <c r="B63" s="370" t="s">
        <v>354</v>
      </c>
      <c r="C63" s="378">
        <v>90466</v>
      </c>
      <c r="D63" s="379" t="s">
        <v>474</v>
      </c>
      <c r="E63" s="370" t="s">
        <v>13</v>
      </c>
      <c r="F63" s="374">
        <v>0</v>
      </c>
      <c r="G63" s="376">
        <v>8.32</v>
      </c>
      <c r="H63" s="376">
        <f t="shared" si="4"/>
        <v>0</v>
      </c>
    </row>
    <row r="64" spans="1:8" x14ac:dyDescent="0.25">
      <c r="A64" s="377"/>
      <c r="B64" s="370"/>
      <c r="C64" s="377"/>
      <c r="D64" s="379" t="s">
        <v>358</v>
      </c>
      <c r="E64" s="370"/>
      <c r="F64" s="374"/>
      <c r="G64" s="375"/>
      <c r="H64" s="381">
        <f>SUM(H58:H63)</f>
        <v>444.13000000000005</v>
      </c>
    </row>
    <row r="65" spans="1:8" x14ac:dyDescent="0.25">
      <c r="A65" s="377"/>
      <c r="B65" s="370"/>
      <c r="C65" s="377"/>
      <c r="D65" s="379" t="s">
        <v>355</v>
      </c>
      <c r="E65" s="370"/>
      <c r="F65" s="374"/>
      <c r="G65" s="375"/>
      <c r="H65" s="376">
        <f>H64</f>
        <v>444.13000000000005</v>
      </c>
    </row>
    <row r="66" spans="1:8" x14ac:dyDescent="0.25">
      <c r="A66" s="377"/>
      <c r="B66" s="370"/>
      <c r="C66" s="377"/>
      <c r="D66" s="379" t="s">
        <v>356</v>
      </c>
      <c r="E66" s="370"/>
      <c r="F66" s="380">
        <v>0.26240000000000002</v>
      </c>
      <c r="G66" s="375"/>
      <c r="H66" s="376">
        <f>H65*F66</f>
        <v>116.53971200000002</v>
      </c>
    </row>
    <row r="67" spans="1:8" x14ac:dyDescent="0.25">
      <c r="A67" s="377"/>
      <c r="B67" s="370"/>
      <c r="C67" s="377"/>
      <c r="D67" s="379" t="s">
        <v>357</v>
      </c>
      <c r="E67" s="370"/>
      <c r="F67" s="374"/>
      <c r="G67" s="375"/>
      <c r="H67" s="381">
        <f>H66+H65</f>
        <v>560.66971200000012</v>
      </c>
    </row>
    <row r="69" spans="1:8" x14ac:dyDescent="0.25">
      <c r="A69" s="471" t="s">
        <v>9</v>
      </c>
      <c r="B69" s="471"/>
      <c r="C69" s="471"/>
      <c r="D69" s="471"/>
      <c r="E69" s="471"/>
      <c r="F69" s="471"/>
      <c r="G69" s="382" t="s">
        <v>520</v>
      </c>
      <c r="H69" s="382">
        <f>H12+H25+H38+H51+H64</f>
        <v>2664.52</v>
      </c>
    </row>
    <row r="70" spans="1:8" x14ac:dyDescent="0.25">
      <c r="A70" s="471"/>
      <c r="B70" s="471"/>
      <c r="C70" s="471"/>
      <c r="D70" s="471"/>
      <c r="E70" s="471"/>
      <c r="F70" s="471"/>
      <c r="G70" s="382" t="s">
        <v>521</v>
      </c>
      <c r="H70" s="382">
        <f>H15+H28+H41+H54+H67</f>
        <v>3363.6900479999995</v>
      </c>
    </row>
  </sheetData>
  <mergeCells count="6">
    <mergeCell ref="A69:F70"/>
    <mergeCell ref="A4:H4"/>
    <mergeCell ref="A17:H17"/>
    <mergeCell ref="A30:H30"/>
    <mergeCell ref="A43:H43"/>
    <mergeCell ref="A56:H56"/>
  </mergeCells>
  <pageMargins left="0.511811024" right="0.511811024" top="0.78740157499999996" bottom="0.78740157499999996" header="0.31496062000000002" footer="0.31496062000000002"/>
  <pageSetup paperSize="9" scale="8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668"/>
  <sheetViews>
    <sheetView view="pageBreakPreview" zoomScale="120" zoomScaleNormal="100" zoomScaleSheetLayoutView="120" workbookViewId="0">
      <selection activeCell="A13" sqref="A13"/>
    </sheetView>
  </sheetViews>
  <sheetFormatPr defaultColWidth="8.85546875" defaultRowHeight="12.75" x14ac:dyDescent="0.2"/>
  <cols>
    <col min="1" max="1" width="7.28515625" style="72" customWidth="1"/>
    <col min="2" max="2" width="20.140625" style="72" customWidth="1"/>
    <col min="3" max="3" width="13.140625" style="72" customWidth="1"/>
    <col min="4" max="4" width="17.140625" style="72" customWidth="1"/>
    <col min="5" max="5" width="14.85546875" style="72" customWidth="1"/>
    <col min="6" max="7" width="5.85546875" style="111" customWidth="1"/>
    <col min="8" max="8" width="11.85546875" style="112" customWidth="1"/>
    <col min="9" max="9" width="49" style="74" customWidth="1"/>
    <col min="10" max="10" width="12.7109375" style="74" customWidth="1"/>
    <col min="11" max="34" width="8.85546875" style="74"/>
    <col min="35" max="256" width="8.85546875" style="72"/>
    <col min="257" max="257" width="7.28515625" style="72" customWidth="1"/>
    <col min="258" max="258" width="20.140625" style="72" customWidth="1"/>
    <col min="259" max="259" width="13.140625" style="72" customWidth="1"/>
    <col min="260" max="260" width="17.140625" style="72" customWidth="1"/>
    <col min="261" max="261" width="14.85546875" style="72" customWidth="1"/>
    <col min="262" max="263" width="5.85546875" style="72" customWidth="1"/>
    <col min="264" max="264" width="11.85546875" style="72" customWidth="1"/>
    <col min="265" max="265" width="49" style="72" customWidth="1"/>
    <col min="266" max="266" width="12.7109375" style="72" customWidth="1"/>
    <col min="267" max="512" width="8.85546875" style="72"/>
    <col min="513" max="513" width="7.28515625" style="72" customWidth="1"/>
    <col min="514" max="514" width="20.140625" style="72" customWidth="1"/>
    <col min="515" max="515" width="13.140625" style="72" customWidth="1"/>
    <col min="516" max="516" width="17.140625" style="72" customWidth="1"/>
    <col min="517" max="517" width="14.85546875" style="72" customWidth="1"/>
    <col min="518" max="519" width="5.85546875" style="72" customWidth="1"/>
    <col min="520" max="520" width="11.85546875" style="72" customWidth="1"/>
    <col min="521" max="521" width="49" style="72" customWidth="1"/>
    <col min="522" max="522" width="12.7109375" style="72" customWidth="1"/>
    <col min="523" max="768" width="8.85546875" style="72"/>
    <col min="769" max="769" width="7.28515625" style="72" customWidth="1"/>
    <col min="770" max="770" width="20.140625" style="72" customWidth="1"/>
    <col min="771" max="771" width="13.140625" style="72" customWidth="1"/>
    <col min="772" max="772" width="17.140625" style="72" customWidth="1"/>
    <col min="773" max="773" width="14.85546875" style="72" customWidth="1"/>
    <col min="774" max="775" width="5.85546875" style="72" customWidth="1"/>
    <col min="776" max="776" width="11.85546875" style="72" customWidth="1"/>
    <col min="777" max="777" width="49" style="72" customWidth="1"/>
    <col min="778" max="778" width="12.7109375" style="72" customWidth="1"/>
    <col min="779" max="1024" width="8.85546875" style="72"/>
    <col min="1025" max="1025" width="7.28515625" style="72" customWidth="1"/>
    <col min="1026" max="1026" width="20.140625" style="72" customWidth="1"/>
    <col min="1027" max="1027" width="13.140625" style="72" customWidth="1"/>
    <col min="1028" max="1028" width="17.140625" style="72" customWidth="1"/>
    <col min="1029" max="1029" width="14.85546875" style="72" customWidth="1"/>
    <col min="1030" max="1031" width="5.85546875" style="72" customWidth="1"/>
    <col min="1032" max="1032" width="11.85546875" style="72" customWidth="1"/>
    <col min="1033" max="1033" width="49" style="72" customWidth="1"/>
    <col min="1034" max="1034" width="12.7109375" style="72" customWidth="1"/>
    <col min="1035" max="1280" width="8.85546875" style="72"/>
    <col min="1281" max="1281" width="7.28515625" style="72" customWidth="1"/>
    <col min="1282" max="1282" width="20.140625" style="72" customWidth="1"/>
    <col min="1283" max="1283" width="13.140625" style="72" customWidth="1"/>
    <col min="1284" max="1284" width="17.140625" style="72" customWidth="1"/>
    <col min="1285" max="1285" width="14.85546875" style="72" customWidth="1"/>
    <col min="1286" max="1287" width="5.85546875" style="72" customWidth="1"/>
    <col min="1288" max="1288" width="11.85546875" style="72" customWidth="1"/>
    <col min="1289" max="1289" width="49" style="72" customWidth="1"/>
    <col min="1290" max="1290" width="12.7109375" style="72" customWidth="1"/>
    <col min="1291" max="1536" width="8.85546875" style="72"/>
    <col min="1537" max="1537" width="7.28515625" style="72" customWidth="1"/>
    <col min="1538" max="1538" width="20.140625" style="72" customWidth="1"/>
    <col min="1539" max="1539" width="13.140625" style="72" customWidth="1"/>
    <col min="1540" max="1540" width="17.140625" style="72" customWidth="1"/>
    <col min="1541" max="1541" width="14.85546875" style="72" customWidth="1"/>
    <col min="1542" max="1543" width="5.85546875" style="72" customWidth="1"/>
    <col min="1544" max="1544" width="11.85546875" style="72" customWidth="1"/>
    <col min="1545" max="1545" width="49" style="72" customWidth="1"/>
    <col min="1546" max="1546" width="12.7109375" style="72" customWidth="1"/>
    <col min="1547" max="1792" width="8.85546875" style="72"/>
    <col min="1793" max="1793" width="7.28515625" style="72" customWidth="1"/>
    <col min="1794" max="1794" width="20.140625" style="72" customWidth="1"/>
    <col min="1795" max="1795" width="13.140625" style="72" customWidth="1"/>
    <col min="1796" max="1796" width="17.140625" style="72" customWidth="1"/>
    <col min="1797" max="1797" width="14.85546875" style="72" customWidth="1"/>
    <col min="1798" max="1799" width="5.85546875" style="72" customWidth="1"/>
    <col min="1800" max="1800" width="11.85546875" style="72" customWidth="1"/>
    <col min="1801" max="1801" width="49" style="72" customWidth="1"/>
    <col min="1802" max="1802" width="12.7109375" style="72" customWidth="1"/>
    <col min="1803" max="2048" width="8.85546875" style="72"/>
    <col min="2049" max="2049" width="7.28515625" style="72" customWidth="1"/>
    <col min="2050" max="2050" width="20.140625" style="72" customWidth="1"/>
    <col min="2051" max="2051" width="13.140625" style="72" customWidth="1"/>
    <col min="2052" max="2052" width="17.140625" style="72" customWidth="1"/>
    <col min="2053" max="2053" width="14.85546875" style="72" customWidth="1"/>
    <col min="2054" max="2055" width="5.85546875" style="72" customWidth="1"/>
    <col min="2056" max="2056" width="11.85546875" style="72" customWidth="1"/>
    <col min="2057" max="2057" width="49" style="72" customWidth="1"/>
    <col min="2058" max="2058" width="12.7109375" style="72" customWidth="1"/>
    <col min="2059" max="2304" width="8.85546875" style="72"/>
    <col min="2305" max="2305" width="7.28515625" style="72" customWidth="1"/>
    <col min="2306" max="2306" width="20.140625" style="72" customWidth="1"/>
    <col min="2307" max="2307" width="13.140625" style="72" customWidth="1"/>
    <col min="2308" max="2308" width="17.140625" style="72" customWidth="1"/>
    <col min="2309" max="2309" width="14.85546875" style="72" customWidth="1"/>
    <col min="2310" max="2311" width="5.85546875" style="72" customWidth="1"/>
    <col min="2312" max="2312" width="11.85546875" style="72" customWidth="1"/>
    <col min="2313" max="2313" width="49" style="72" customWidth="1"/>
    <col min="2314" max="2314" width="12.7109375" style="72" customWidth="1"/>
    <col min="2315" max="2560" width="8.85546875" style="72"/>
    <col min="2561" max="2561" width="7.28515625" style="72" customWidth="1"/>
    <col min="2562" max="2562" width="20.140625" style="72" customWidth="1"/>
    <col min="2563" max="2563" width="13.140625" style="72" customWidth="1"/>
    <col min="2564" max="2564" width="17.140625" style="72" customWidth="1"/>
    <col min="2565" max="2565" width="14.85546875" style="72" customWidth="1"/>
    <col min="2566" max="2567" width="5.85546875" style="72" customWidth="1"/>
    <col min="2568" max="2568" width="11.85546875" style="72" customWidth="1"/>
    <col min="2569" max="2569" width="49" style="72" customWidth="1"/>
    <col min="2570" max="2570" width="12.7109375" style="72" customWidth="1"/>
    <col min="2571" max="2816" width="8.85546875" style="72"/>
    <col min="2817" max="2817" width="7.28515625" style="72" customWidth="1"/>
    <col min="2818" max="2818" width="20.140625" style="72" customWidth="1"/>
    <col min="2819" max="2819" width="13.140625" style="72" customWidth="1"/>
    <col min="2820" max="2820" width="17.140625" style="72" customWidth="1"/>
    <col min="2821" max="2821" width="14.85546875" style="72" customWidth="1"/>
    <col min="2822" max="2823" width="5.85546875" style="72" customWidth="1"/>
    <col min="2824" max="2824" width="11.85546875" style="72" customWidth="1"/>
    <col min="2825" max="2825" width="49" style="72" customWidth="1"/>
    <col min="2826" max="2826" width="12.7109375" style="72" customWidth="1"/>
    <col min="2827" max="3072" width="8.85546875" style="72"/>
    <col min="3073" max="3073" width="7.28515625" style="72" customWidth="1"/>
    <col min="3074" max="3074" width="20.140625" style="72" customWidth="1"/>
    <col min="3075" max="3075" width="13.140625" style="72" customWidth="1"/>
    <col min="3076" max="3076" width="17.140625" style="72" customWidth="1"/>
    <col min="3077" max="3077" width="14.85546875" style="72" customWidth="1"/>
    <col min="3078" max="3079" width="5.85546875" style="72" customWidth="1"/>
    <col min="3080" max="3080" width="11.85546875" style="72" customWidth="1"/>
    <col min="3081" max="3081" width="49" style="72" customWidth="1"/>
    <col min="3082" max="3082" width="12.7109375" style="72" customWidth="1"/>
    <col min="3083" max="3328" width="8.85546875" style="72"/>
    <col min="3329" max="3329" width="7.28515625" style="72" customWidth="1"/>
    <col min="3330" max="3330" width="20.140625" style="72" customWidth="1"/>
    <col min="3331" max="3331" width="13.140625" style="72" customWidth="1"/>
    <col min="3332" max="3332" width="17.140625" style="72" customWidth="1"/>
    <col min="3333" max="3333" width="14.85546875" style="72" customWidth="1"/>
    <col min="3334" max="3335" width="5.85546875" style="72" customWidth="1"/>
    <col min="3336" max="3336" width="11.85546875" style="72" customWidth="1"/>
    <col min="3337" max="3337" width="49" style="72" customWidth="1"/>
    <col min="3338" max="3338" width="12.7109375" style="72" customWidth="1"/>
    <col min="3339" max="3584" width="8.85546875" style="72"/>
    <col min="3585" max="3585" width="7.28515625" style="72" customWidth="1"/>
    <col min="3586" max="3586" width="20.140625" style="72" customWidth="1"/>
    <col min="3587" max="3587" width="13.140625" style="72" customWidth="1"/>
    <col min="3588" max="3588" width="17.140625" style="72" customWidth="1"/>
    <col min="3589" max="3589" width="14.85546875" style="72" customWidth="1"/>
    <col min="3590" max="3591" width="5.85546875" style="72" customWidth="1"/>
    <col min="3592" max="3592" width="11.85546875" style="72" customWidth="1"/>
    <col min="3593" max="3593" width="49" style="72" customWidth="1"/>
    <col min="3594" max="3594" width="12.7109375" style="72" customWidth="1"/>
    <col min="3595" max="3840" width="8.85546875" style="72"/>
    <col min="3841" max="3841" width="7.28515625" style="72" customWidth="1"/>
    <col min="3842" max="3842" width="20.140625" style="72" customWidth="1"/>
    <col min="3843" max="3843" width="13.140625" style="72" customWidth="1"/>
    <col min="3844" max="3844" width="17.140625" style="72" customWidth="1"/>
    <col min="3845" max="3845" width="14.85546875" style="72" customWidth="1"/>
    <col min="3846" max="3847" width="5.85546875" style="72" customWidth="1"/>
    <col min="3848" max="3848" width="11.85546875" style="72" customWidth="1"/>
    <col min="3849" max="3849" width="49" style="72" customWidth="1"/>
    <col min="3850" max="3850" width="12.7109375" style="72" customWidth="1"/>
    <col min="3851" max="4096" width="8.85546875" style="72"/>
    <col min="4097" max="4097" width="7.28515625" style="72" customWidth="1"/>
    <col min="4098" max="4098" width="20.140625" style="72" customWidth="1"/>
    <col min="4099" max="4099" width="13.140625" style="72" customWidth="1"/>
    <col min="4100" max="4100" width="17.140625" style="72" customWidth="1"/>
    <col min="4101" max="4101" width="14.85546875" style="72" customWidth="1"/>
    <col min="4102" max="4103" width="5.85546875" style="72" customWidth="1"/>
    <col min="4104" max="4104" width="11.85546875" style="72" customWidth="1"/>
    <col min="4105" max="4105" width="49" style="72" customWidth="1"/>
    <col min="4106" max="4106" width="12.7109375" style="72" customWidth="1"/>
    <col min="4107" max="4352" width="8.85546875" style="72"/>
    <col min="4353" max="4353" width="7.28515625" style="72" customWidth="1"/>
    <col min="4354" max="4354" width="20.140625" style="72" customWidth="1"/>
    <col min="4355" max="4355" width="13.140625" style="72" customWidth="1"/>
    <col min="4356" max="4356" width="17.140625" style="72" customWidth="1"/>
    <col min="4357" max="4357" width="14.85546875" style="72" customWidth="1"/>
    <col min="4358" max="4359" width="5.85546875" style="72" customWidth="1"/>
    <col min="4360" max="4360" width="11.85546875" style="72" customWidth="1"/>
    <col min="4361" max="4361" width="49" style="72" customWidth="1"/>
    <col min="4362" max="4362" width="12.7109375" style="72" customWidth="1"/>
    <col min="4363" max="4608" width="8.85546875" style="72"/>
    <col min="4609" max="4609" width="7.28515625" style="72" customWidth="1"/>
    <col min="4610" max="4610" width="20.140625" style="72" customWidth="1"/>
    <col min="4611" max="4611" width="13.140625" style="72" customWidth="1"/>
    <col min="4612" max="4612" width="17.140625" style="72" customWidth="1"/>
    <col min="4613" max="4613" width="14.85546875" style="72" customWidth="1"/>
    <col min="4614" max="4615" width="5.85546875" style="72" customWidth="1"/>
    <col min="4616" max="4616" width="11.85546875" style="72" customWidth="1"/>
    <col min="4617" max="4617" width="49" style="72" customWidth="1"/>
    <col min="4618" max="4618" width="12.7109375" style="72" customWidth="1"/>
    <col min="4619" max="4864" width="8.85546875" style="72"/>
    <col min="4865" max="4865" width="7.28515625" style="72" customWidth="1"/>
    <col min="4866" max="4866" width="20.140625" style="72" customWidth="1"/>
    <col min="4867" max="4867" width="13.140625" style="72" customWidth="1"/>
    <col min="4868" max="4868" width="17.140625" style="72" customWidth="1"/>
    <col min="4869" max="4869" width="14.85546875" style="72" customWidth="1"/>
    <col min="4870" max="4871" width="5.85546875" style="72" customWidth="1"/>
    <col min="4872" max="4872" width="11.85546875" style="72" customWidth="1"/>
    <col min="4873" max="4873" width="49" style="72" customWidth="1"/>
    <col min="4874" max="4874" width="12.7109375" style="72" customWidth="1"/>
    <col min="4875" max="5120" width="8.85546875" style="72"/>
    <col min="5121" max="5121" width="7.28515625" style="72" customWidth="1"/>
    <col min="5122" max="5122" width="20.140625" style="72" customWidth="1"/>
    <col min="5123" max="5123" width="13.140625" style="72" customWidth="1"/>
    <col min="5124" max="5124" width="17.140625" style="72" customWidth="1"/>
    <col min="5125" max="5125" width="14.85546875" style="72" customWidth="1"/>
    <col min="5126" max="5127" width="5.85546875" style="72" customWidth="1"/>
    <col min="5128" max="5128" width="11.85546875" style="72" customWidth="1"/>
    <col min="5129" max="5129" width="49" style="72" customWidth="1"/>
    <col min="5130" max="5130" width="12.7109375" style="72" customWidth="1"/>
    <col min="5131" max="5376" width="8.85546875" style="72"/>
    <col min="5377" max="5377" width="7.28515625" style="72" customWidth="1"/>
    <col min="5378" max="5378" width="20.140625" style="72" customWidth="1"/>
    <col min="5379" max="5379" width="13.140625" style="72" customWidth="1"/>
    <col min="5380" max="5380" width="17.140625" style="72" customWidth="1"/>
    <col min="5381" max="5381" width="14.85546875" style="72" customWidth="1"/>
    <col min="5382" max="5383" width="5.85546875" style="72" customWidth="1"/>
    <col min="5384" max="5384" width="11.85546875" style="72" customWidth="1"/>
    <col min="5385" max="5385" width="49" style="72" customWidth="1"/>
    <col min="5386" max="5386" width="12.7109375" style="72" customWidth="1"/>
    <col min="5387" max="5632" width="8.85546875" style="72"/>
    <col min="5633" max="5633" width="7.28515625" style="72" customWidth="1"/>
    <col min="5634" max="5634" width="20.140625" style="72" customWidth="1"/>
    <col min="5635" max="5635" width="13.140625" style="72" customWidth="1"/>
    <col min="5636" max="5636" width="17.140625" style="72" customWidth="1"/>
    <col min="5637" max="5637" width="14.85546875" style="72" customWidth="1"/>
    <col min="5638" max="5639" width="5.85546875" style="72" customWidth="1"/>
    <col min="5640" max="5640" width="11.85546875" style="72" customWidth="1"/>
    <col min="5641" max="5641" width="49" style="72" customWidth="1"/>
    <col min="5642" max="5642" width="12.7109375" style="72" customWidth="1"/>
    <col min="5643" max="5888" width="8.85546875" style="72"/>
    <col min="5889" max="5889" width="7.28515625" style="72" customWidth="1"/>
    <col min="5890" max="5890" width="20.140625" style="72" customWidth="1"/>
    <col min="5891" max="5891" width="13.140625" style="72" customWidth="1"/>
    <col min="5892" max="5892" width="17.140625" style="72" customWidth="1"/>
    <col min="5893" max="5893" width="14.85546875" style="72" customWidth="1"/>
    <col min="5894" max="5895" width="5.85546875" style="72" customWidth="1"/>
    <col min="5896" max="5896" width="11.85546875" style="72" customWidth="1"/>
    <col min="5897" max="5897" width="49" style="72" customWidth="1"/>
    <col min="5898" max="5898" width="12.7109375" style="72" customWidth="1"/>
    <col min="5899" max="6144" width="8.85546875" style="72"/>
    <col min="6145" max="6145" width="7.28515625" style="72" customWidth="1"/>
    <col min="6146" max="6146" width="20.140625" style="72" customWidth="1"/>
    <col min="6147" max="6147" width="13.140625" style="72" customWidth="1"/>
    <col min="6148" max="6148" width="17.140625" style="72" customWidth="1"/>
    <col min="6149" max="6149" width="14.85546875" style="72" customWidth="1"/>
    <col min="6150" max="6151" width="5.85546875" style="72" customWidth="1"/>
    <col min="6152" max="6152" width="11.85546875" style="72" customWidth="1"/>
    <col min="6153" max="6153" width="49" style="72" customWidth="1"/>
    <col min="6154" max="6154" width="12.7109375" style="72" customWidth="1"/>
    <col min="6155" max="6400" width="8.85546875" style="72"/>
    <col min="6401" max="6401" width="7.28515625" style="72" customWidth="1"/>
    <col min="6402" max="6402" width="20.140625" style="72" customWidth="1"/>
    <col min="6403" max="6403" width="13.140625" style="72" customWidth="1"/>
    <col min="6404" max="6404" width="17.140625" style="72" customWidth="1"/>
    <col min="6405" max="6405" width="14.85546875" style="72" customWidth="1"/>
    <col min="6406" max="6407" width="5.85546875" style="72" customWidth="1"/>
    <col min="6408" max="6408" width="11.85546875" style="72" customWidth="1"/>
    <col min="6409" max="6409" width="49" style="72" customWidth="1"/>
    <col min="6410" max="6410" width="12.7109375" style="72" customWidth="1"/>
    <col min="6411" max="6656" width="8.85546875" style="72"/>
    <col min="6657" max="6657" width="7.28515625" style="72" customWidth="1"/>
    <col min="6658" max="6658" width="20.140625" style="72" customWidth="1"/>
    <col min="6659" max="6659" width="13.140625" style="72" customWidth="1"/>
    <col min="6660" max="6660" width="17.140625" style="72" customWidth="1"/>
    <col min="6661" max="6661" width="14.85546875" style="72" customWidth="1"/>
    <col min="6662" max="6663" width="5.85546875" style="72" customWidth="1"/>
    <col min="6664" max="6664" width="11.85546875" style="72" customWidth="1"/>
    <col min="6665" max="6665" width="49" style="72" customWidth="1"/>
    <col min="6666" max="6666" width="12.7109375" style="72" customWidth="1"/>
    <col min="6667" max="6912" width="8.85546875" style="72"/>
    <col min="6913" max="6913" width="7.28515625" style="72" customWidth="1"/>
    <col min="6914" max="6914" width="20.140625" style="72" customWidth="1"/>
    <col min="6915" max="6915" width="13.140625" style="72" customWidth="1"/>
    <col min="6916" max="6916" width="17.140625" style="72" customWidth="1"/>
    <col min="6917" max="6917" width="14.85546875" style="72" customWidth="1"/>
    <col min="6918" max="6919" width="5.85546875" style="72" customWidth="1"/>
    <col min="6920" max="6920" width="11.85546875" style="72" customWidth="1"/>
    <col min="6921" max="6921" width="49" style="72" customWidth="1"/>
    <col min="6922" max="6922" width="12.7109375" style="72" customWidth="1"/>
    <col min="6923" max="7168" width="8.85546875" style="72"/>
    <col min="7169" max="7169" width="7.28515625" style="72" customWidth="1"/>
    <col min="7170" max="7170" width="20.140625" style="72" customWidth="1"/>
    <col min="7171" max="7171" width="13.140625" style="72" customWidth="1"/>
    <col min="7172" max="7172" width="17.140625" style="72" customWidth="1"/>
    <col min="7173" max="7173" width="14.85546875" style="72" customWidth="1"/>
    <col min="7174" max="7175" width="5.85546875" style="72" customWidth="1"/>
    <col min="7176" max="7176" width="11.85546875" style="72" customWidth="1"/>
    <col min="7177" max="7177" width="49" style="72" customWidth="1"/>
    <col min="7178" max="7178" width="12.7109375" style="72" customWidth="1"/>
    <col min="7179" max="7424" width="8.85546875" style="72"/>
    <col min="7425" max="7425" width="7.28515625" style="72" customWidth="1"/>
    <col min="7426" max="7426" width="20.140625" style="72" customWidth="1"/>
    <col min="7427" max="7427" width="13.140625" style="72" customWidth="1"/>
    <col min="7428" max="7428" width="17.140625" style="72" customWidth="1"/>
    <col min="7429" max="7429" width="14.85546875" style="72" customWidth="1"/>
    <col min="7430" max="7431" width="5.85546875" style="72" customWidth="1"/>
    <col min="7432" max="7432" width="11.85546875" style="72" customWidth="1"/>
    <col min="7433" max="7433" width="49" style="72" customWidth="1"/>
    <col min="7434" max="7434" width="12.7109375" style="72" customWidth="1"/>
    <col min="7435" max="7680" width="8.85546875" style="72"/>
    <col min="7681" max="7681" width="7.28515625" style="72" customWidth="1"/>
    <col min="7682" max="7682" width="20.140625" style="72" customWidth="1"/>
    <col min="7683" max="7683" width="13.140625" style="72" customWidth="1"/>
    <col min="7684" max="7684" width="17.140625" style="72" customWidth="1"/>
    <col min="7685" max="7685" width="14.85546875" style="72" customWidth="1"/>
    <col min="7686" max="7687" width="5.85546875" style="72" customWidth="1"/>
    <col min="7688" max="7688" width="11.85546875" style="72" customWidth="1"/>
    <col min="7689" max="7689" width="49" style="72" customWidth="1"/>
    <col min="7690" max="7690" width="12.7109375" style="72" customWidth="1"/>
    <col min="7691" max="7936" width="8.85546875" style="72"/>
    <col min="7937" max="7937" width="7.28515625" style="72" customWidth="1"/>
    <col min="7938" max="7938" width="20.140625" style="72" customWidth="1"/>
    <col min="7939" max="7939" width="13.140625" style="72" customWidth="1"/>
    <col min="7940" max="7940" width="17.140625" style="72" customWidth="1"/>
    <col min="7941" max="7941" width="14.85546875" style="72" customWidth="1"/>
    <col min="7942" max="7943" width="5.85546875" style="72" customWidth="1"/>
    <col min="7944" max="7944" width="11.85546875" style="72" customWidth="1"/>
    <col min="7945" max="7945" width="49" style="72" customWidth="1"/>
    <col min="7946" max="7946" width="12.7109375" style="72" customWidth="1"/>
    <col min="7947" max="8192" width="8.85546875" style="72"/>
    <col min="8193" max="8193" width="7.28515625" style="72" customWidth="1"/>
    <col min="8194" max="8194" width="20.140625" style="72" customWidth="1"/>
    <col min="8195" max="8195" width="13.140625" style="72" customWidth="1"/>
    <col min="8196" max="8196" width="17.140625" style="72" customWidth="1"/>
    <col min="8197" max="8197" width="14.85546875" style="72" customWidth="1"/>
    <col min="8198" max="8199" width="5.85546875" style="72" customWidth="1"/>
    <col min="8200" max="8200" width="11.85546875" style="72" customWidth="1"/>
    <col min="8201" max="8201" width="49" style="72" customWidth="1"/>
    <col min="8202" max="8202" width="12.7109375" style="72" customWidth="1"/>
    <col min="8203" max="8448" width="8.85546875" style="72"/>
    <col min="8449" max="8449" width="7.28515625" style="72" customWidth="1"/>
    <col min="8450" max="8450" width="20.140625" style="72" customWidth="1"/>
    <col min="8451" max="8451" width="13.140625" style="72" customWidth="1"/>
    <col min="8452" max="8452" width="17.140625" style="72" customWidth="1"/>
    <col min="8453" max="8453" width="14.85546875" style="72" customWidth="1"/>
    <col min="8454" max="8455" width="5.85546875" style="72" customWidth="1"/>
    <col min="8456" max="8456" width="11.85546875" style="72" customWidth="1"/>
    <col min="8457" max="8457" width="49" style="72" customWidth="1"/>
    <col min="8458" max="8458" width="12.7109375" style="72" customWidth="1"/>
    <col min="8459" max="8704" width="8.85546875" style="72"/>
    <col min="8705" max="8705" width="7.28515625" style="72" customWidth="1"/>
    <col min="8706" max="8706" width="20.140625" style="72" customWidth="1"/>
    <col min="8707" max="8707" width="13.140625" style="72" customWidth="1"/>
    <col min="8708" max="8708" width="17.140625" style="72" customWidth="1"/>
    <col min="8709" max="8709" width="14.85546875" style="72" customWidth="1"/>
    <col min="8710" max="8711" width="5.85546875" style="72" customWidth="1"/>
    <col min="8712" max="8712" width="11.85546875" style="72" customWidth="1"/>
    <col min="8713" max="8713" width="49" style="72" customWidth="1"/>
    <col min="8714" max="8714" width="12.7109375" style="72" customWidth="1"/>
    <col min="8715" max="8960" width="8.85546875" style="72"/>
    <col min="8961" max="8961" width="7.28515625" style="72" customWidth="1"/>
    <col min="8962" max="8962" width="20.140625" style="72" customWidth="1"/>
    <col min="8963" max="8963" width="13.140625" style="72" customWidth="1"/>
    <col min="8964" max="8964" width="17.140625" style="72" customWidth="1"/>
    <col min="8965" max="8965" width="14.85546875" style="72" customWidth="1"/>
    <col min="8966" max="8967" width="5.85546875" style="72" customWidth="1"/>
    <col min="8968" max="8968" width="11.85546875" style="72" customWidth="1"/>
    <col min="8969" max="8969" width="49" style="72" customWidth="1"/>
    <col min="8970" max="8970" width="12.7109375" style="72" customWidth="1"/>
    <col min="8971" max="9216" width="8.85546875" style="72"/>
    <col min="9217" max="9217" width="7.28515625" style="72" customWidth="1"/>
    <col min="9218" max="9218" width="20.140625" style="72" customWidth="1"/>
    <col min="9219" max="9219" width="13.140625" style="72" customWidth="1"/>
    <col min="9220" max="9220" width="17.140625" style="72" customWidth="1"/>
    <col min="9221" max="9221" width="14.85546875" style="72" customWidth="1"/>
    <col min="9222" max="9223" width="5.85546875" style="72" customWidth="1"/>
    <col min="9224" max="9224" width="11.85546875" style="72" customWidth="1"/>
    <col min="9225" max="9225" width="49" style="72" customWidth="1"/>
    <col min="9226" max="9226" width="12.7109375" style="72" customWidth="1"/>
    <col min="9227" max="9472" width="8.85546875" style="72"/>
    <col min="9473" max="9473" width="7.28515625" style="72" customWidth="1"/>
    <col min="9474" max="9474" width="20.140625" style="72" customWidth="1"/>
    <col min="9475" max="9475" width="13.140625" style="72" customWidth="1"/>
    <col min="9476" max="9476" width="17.140625" style="72" customWidth="1"/>
    <col min="9477" max="9477" width="14.85546875" style="72" customWidth="1"/>
    <col min="9478" max="9479" width="5.85546875" style="72" customWidth="1"/>
    <col min="9480" max="9480" width="11.85546875" style="72" customWidth="1"/>
    <col min="9481" max="9481" width="49" style="72" customWidth="1"/>
    <col min="9482" max="9482" width="12.7109375" style="72" customWidth="1"/>
    <col min="9483" max="9728" width="8.85546875" style="72"/>
    <col min="9729" max="9729" width="7.28515625" style="72" customWidth="1"/>
    <col min="9730" max="9730" width="20.140625" style="72" customWidth="1"/>
    <col min="9731" max="9731" width="13.140625" style="72" customWidth="1"/>
    <col min="9732" max="9732" width="17.140625" style="72" customWidth="1"/>
    <col min="9733" max="9733" width="14.85546875" style="72" customWidth="1"/>
    <col min="9734" max="9735" width="5.85546875" style="72" customWidth="1"/>
    <col min="9736" max="9736" width="11.85546875" style="72" customWidth="1"/>
    <col min="9737" max="9737" width="49" style="72" customWidth="1"/>
    <col min="9738" max="9738" width="12.7109375" style="72" customWidth="1"/>
    <col min="9739" max="9984" width="8.85546875" style="72"/>
    <col min="9985" max="9985" width="7.28515625" style="72" customWidth="1"/>
    <col min="9986" max="9986" width="20.140625" style="72" customWidth="1"/>
    <col min="9987" max="9987" width="13.140625" style="72" customWidth="1"/>
    <col min="9988" max="9988" width="17.140625" style="72" customWidth="1"/>
    <col min="9989" max="9989" width="14.85546875" style="72" customWidth="1"/>
    <col min="9990" max="9991" width="5.85546875" style="72" customWidth="1"/>
    <col min="9992" max="9992" width="11.85546875" style="72" customWidth="1"/>
    <col min="9993" max="9993" width="49" style="72" customWidth="1"/>
    <col min="9994" max="9994" width="12.7109375" style="72" customWidth="1"/>
    <col min="9995" max="10240" width="8.85546875" style="72"/>
    <col min="10241" max="10241" width="7.28515625" style="72" customWidth="1"/>
    <col min="10242" max="10242" width="20.140625" style="72" customWidth="1"/>
    <col min="10243" max="10243" width="13.140625" style="72" customWidth="1"/>
    <col min="10244" max="10244" width="17.140625" style="72" customWidth="1"/>
    <col min="10245" max="10245" width="14.85546875" style="72" customWidth="1"/>
    <col min="10246" max="10247" width="5.85546875" style="72" customWidth="1"/>
    <col min="10248" max="10248" width="11.85546875" style="72" customWidth="1"/>
    <col min="10249" max="10249" width="49" style="72" customWidth="1"/>
    <col min="10250" max="10250" width="12.7109375" style="72" customWidth="1"/>
    <col min="10251" max="10496" width="8.85546875" style="72"/>
    <col min="10497" max="10497" width="7.28515625" style="72" customWidth="1"/>
    <col min="10498" max="10498" width="20.140625" style="72" customWidth="1"/>
    <col min="10499" max="10499" width="13.140625" style="72" customWidth="1"/>
    <col min="10500" max="10500" width="17.140625" style="72" customWidth="1"/>
    <col min="10501" max="10501" width="14.85546875" style="72" customWidth="1"/>
    <col min="10502" max="10503" width="5.85546875" style="72" customWidth="1"/>
    <col min="10504" max="10504" width="11.85546875" style="72" customWidth="1"/>
    <col min="10505" max="10505" width="49" style="72" customWidth="1"/>
    <col min="10506" max="10506" width="12.7109375" style="72" customWidth="1"/>
    <col min="10507" max="10752" width="8.85546875" style="72"/>
    <col min="10753" max="10753" width="7.28515625" style="72" customWidth="1"/>
    <col min="10754" max="10754" width="20.140625" style="72" customWidth="1"/>
    <col min="10755" max="10755" width="13.140625" style="72" customWidth="1"/>
    <col min="10756" max="10756" width="17.140625" style="72" customWidth="1"/>
    <col min="10757" max="10757" width="14.85546875" style="72" customWidth="1"/>
    <col min="10758" max="10759" width="5.85546875" style="72" customWidth="1"/>
    <col min="10760" max="10760" width="11.85546875" style="72" customWidth="1"/>
    <col min="10761" max="10761" width="49" style="72" customWidth="1"/>
    <col min="10762" max="10762" width="12.7109375" style="72" customWidth="1"/>
    <col min="10763" max="11008" width="8.85546875" style="72"/>
    <col min="11009" max="11009" width="7.28515625" style="72" customWidth="1"/>
    <col min="11010" max="11010" width="20.140625" style="72" customWidth="1"/>
    <col min="11011" max="11011" width="13.140625" style="72" customWidth="1"/>
    <col min="11012" max="11012" width="17.140625" style="72" customWidth="1"/>
    <col min="11013" max="11013" width="14.85546875" style="72" customWidth="1"/>
    <col min="11014" max="11015" width="5.85546875" style="72" customWidth="1"/>
    <col min="11016" max="11016" width="11.85546875" style="72" customWidth="1"/>
    <col min="11017" max="11017" width="49" style="72" customWidth="1"/>
    <col min="11018" max="11018" width="12.7109375" style="72" customWidth="1"/>
    <col min="11019" max="11264" width="8.85546875" style="72"/>
    <col min="11265" max="11265" width="7.28515625" style="72" customWidth="1"/>
    <col min="11266" max="11266" width="20.140625" style="72" customWidth="1"/>
    <col min="11267" max="11267" width="13.140625" style="72" customWidth="1"/>
    <col min="11268" max="11268" width="17.140625" style="72" customWidth="1"/>
    <col min="11269" max="11269" width="14.85546875" style="72" customWidth="1"/>
    <col min="11270" max="11271" width="5.85546875" style="72" customWidth="1"/>
    <col min="11272" max="11272" width="11.85546875" style="72" customWidth="1"/>
    <col min="11273" max="11273" width="49" style="72" customWidth="1"/>
    <col min="11274" max="11274" width="12.7109375" style="72" customWidth="1"/>
    <col min="11275" max="11520" width="8.85546875" style="72"/>
    <col min="11521" max="11521" width="7.28515625" style="72" customWidth="1"/>
    <col min="11522" max="11522" width="20.140625" style="72" customWidth="1"/>
    <col min="11523" max="11523" width="13.140625" style="72" customWidth="1"/>
    <col min="11524" max="11524" width="17.140625" style="72" customWidth="1"/>
    <col min="11525" max="11525" width="14.85546875" style="72" customWidth="1"/>
    <col min="11526" max="11527" width="5.85546875" style="72" customWidth="1"/>
    <col min="11528" max="11528" width="11.85546875" style="72" customWidth="1"/>
    <col min="11529" max="11529" width="49" style="72" customWidth="1"/>
    <col min="11530" max="11530" width="12.7109375" style="72" customWidth="1"/>
    <col min="11531" max="11776" width="8.85546875" style="72"/>
    <col min="11777" max="11777" width="7.28515625" style="72" customWidth="1"/>
    <col min="11778" max="11778" width="20.140625" style="72" customWidth="1"/>
    <col min="11779" max="11779" width="13.140625" style="72" customWidth="1"/>
    <col min="11780" max="11780" width="17.140625" style="72" customWidth="1"/>
    <col min="11781" max="11781" width="14.85546875" style="72" customWidth="1"/>
    <col min="11782" max="11783" width="5.85546875" style="72" customWidth="1"/>
    <col min="11784" max="11784" width="11.85546875" style="72" customWidth="1"/>
    <col min="11785" max="11785" width="49" style="72" customWidth="1"/>
    <col min="11786" max="11786" width="12.7109375" style="72" customWidth="1"/>
    <col min="11787" max="12032" width="8.85546875" style="72"/>
    <col min="12033" max="12033" width="7.28515625" style="72" customWidth="1"/>
    <col min="12034" max="12034" width="20.140625" style="72" customWidth="1"/>
    <col min="12035" max="12035" width="13.140625" style="72" customWidth="1"/>
    <col min="12036" max="12036" width="17.140625" style="72" customWidth="1"/>
    <col min="12037" max="12037" width="14.85546875" style="72" customWidth="1"/>
    <col min="12038" max="12039" width="5.85546875" style="72" customWidth="1"/>
    <col min="12040" max="12040" width="11.85546875" style="72" customWidth="1"/>
    <col min="12041" max="12041" width="49" style="72" customWidth="1"/>
    <col min="12042" max="12042" width="12.7109375" style="72" customWidth="1"/>
    <col min="12043" max="12288" width="8.85546875" style="72"/>
    <col min="12289" max="12289" width="7.28515625" style="72" customWidth="1"/>
    <col min="12290" max="12290" width="20.140625" style="72" customWidth="1"/>
    <col min="12291" max="12291" width="13.140625" style="72" customWidth="1"/>
    <col min="12292" max="12292" width="17.140625" style="72" customWidth="1"/>
    <col min="12293" max="12293" width="14.85546875" style="72" customWidth="1"/>
    <col min="12294" max="12295" width="5.85546875" style="72" customWidth="1"/>
    <col min="12296" max="12296" width="11.85546875" style="72" customWidth="1"/>
    <col min="12297" max="12297" width="49" style="72" customWidth="1"/>
    <col min="12298" max="12298" width="12.7109375" style="72" customWidth="1"/>
    <col min="12299" max="12544" width="8.85546875" style="72"/>
    <col min="12545" max="12545" width="7.28515625" style="72" customWidth="1"/>
    <col min="12546" max="12546" width="20.140625" style="72" customWidth="1"/>
    <col min="12547" max="12547" width="13.140625" style="72" customWidth="1"/>
    <col min="12548" max="12548" width="17.140625" style="72" customWidth="1"/>
    <col min="12549" max="12549" width="14.85546875" style="72" customWidth="1"/>
    <col min="12550" max="12551" width="5.85546875" style="72" customWidth="1"/>
    <col min="12552" max="12552" width="11.85546875" style="72" customWidth="1"/>
    <col min="12553" max="12553" width="49" style="72" customWidth="1"/>
    <col min="12554" max="12554" width="12.7109375" style="72" customWidth="1"/>
    <col min="12555" max="12800" width="8.85546875" style="72"/>
    <col min="12801" max="12801" width="7.28515625" style="72" customWidth="1"/>
    <col min="12802" max="12802" width="20.140625" style="72" customWidth="1"/>
    <col min="12803" max="12803" width="13.140625" style="72" customWidth="1"/>
    <col min="12804" max="12804" width="17.140625" style="72" customWidth="1"/>
    <col min="12805" max="12805" width="14.85546875" style="72" customWidth="1"/>
    <col min="12806" max="12807" width="5.85546875" style="72" customWidth="1"/>
    <col min="12808" max="12808" width="11.85546875" style="72" customWidth="1"/>
    <col min="12809" max="12809" width="49" style="72" customWidth="1"/>
    <col min="12810" max="12810" width="12.7109375" style="72" customWidth="1"/>
    <col min="12811" max="13056" width="8.85546875" style="72"/>
    <col min="13057" max="13057" width="7.28515625" style="72" customWidth="1"/>
    <col min="13058" max="13058" width="20.140625" style="72" customWidth="1"/>
    <col min="13059" max="13059" width="13.140625" style="72" customWidth="1"/>
    <col min="13060" max="13060" width="17.140625" style="72" customWidth="1"/>
    <col min="13061" max="13061" width="14.85546875" style="72" customWidth="1"/>
    <col min="13062" max="13063" width="5.85546875" style="72" customWidth="1"/>
    <col min="13064" max="13064" width="11.85546875" style="72" customWidth="1"/>
    <col min="13065" max="13065" width="49" style="72" customWidth="1"/>
    <col min="13066" max="13066" width="12.7109375" style="72" customWidth="1"/>
    <col min="13067" max="13312" width="8.85546875" style="72"/>
    <col min="13313" max="13313" width="7.28515625" style="72" customWidth="1"/>
    <col min="13314" max="13314" width="20.140625" style="72" customWidth="1"/>
    <col min="13315" max="13315" width="13.140625" style="72" customWidth="1"/>
    <col min="13316" max="13316" width="17.140625" style="72" customWidth="1"/>
    <col min="13317" max="13317" width="14.85546875" style="72" customWidth="1"/>
    <col min="13318" max="13319" width="5.85546875" style="72" customWidth="1"/>
    <col min="13320" max="13320" width="11.85546875" style="72" customWidth="1"/>
    <col min="13321" max="13321" width="49" style="72" customWidth="1"/>
    <col min="13322" max="13322" width="12.7109375" style="72" customWidth="1"/>
    <col min="13323" max="13568" width="8.85546875" style="72"/>
    <col min="13569" max="13569" width="7.28515625" style="72" customWidth="1"/>
    <col min="13570" max="13570" width="20.140625" style="72" customWidth="1"/>
    <col min="13571" max="13571" width="13.140625" style="72" customWidth="1"/>
    <col min="13572" max="13572" width="17.140625" style="72" customWidth="1"/>
    <col min="13573" max="13573" width="14.85546875" style="72" customWidth="1"/>
    <col min="13574" max="13575" width="5.85546875" style="72" customWidth="1"/>
    <col min="13576" max="13576" width="11.85546875" style="72" customWidth="1"/>
    <col min="13577" max="13577" width="49" style="72" customWidth="1"/>
    <col min="13578" max="13578" width="12.7109375" style="72" customWidth="1"/>
    <col min="13579" max="13824" width="8.85546875" style="72"/>
    <col min="13825" max="13825" width="7.28515625" style="72" customWidth="1"/>
    <col min="13826" max="13826" width="20.140625" style="72" customWidth="1"/>
    <col min="13827" max="13827" width="13.140625" style="72" customWidth="1"/>
    <col min="13828" max="13828" width="17.140625" style="72" customWidth="1"/>
    <col min="13829" max="13829" width="14.85546875" style="72" customWidth="1"/>
    <col min="13830" max="13831" width="5.85546875" style="72" customWidth="1"/>
    <col min="13832" max="13832" width="11.85546875" style="72" customWidth="1"/>
    <col min="13833" max="13833" width="49" style="72" customWidth="1"/>
    <col min="13834" max="13834" width="12.7109375" style="72" customWidth="1"/>
    <col min="13835" max="14080" width="8.85546875" style="72"/>
    <col min="14081" max="14081" width="7.28515625" style="72" customWidth="1"/>
    <col min="14082" max="14082" width="20.140625" style="72" customWidth="1"/>
    <col min="14083" max="14083" width="13.140625" style="72" customWidth="1"/>
    <col min="14084" max="14084" width="17.140625" style="72" customWidth="1"/>
    <col min="14085" max="14085" width="14.85546875" style="72" customWidth="1"/>
    <col min="14086" max="14087" width="5.85546875" style="72" customWidth="1"/>
    <col min="14088" max="14088" width="11.85546875" style="72" customWidth="1"/>
    <col min="14089" max="14089" width="49" style="72" customWidth="1"/>
    <col min="14090" max="14090" width="12.7109375" style="72" customWidth="1"/>
    <col min="14091" max="14336" width="8.85546875" style="72"/>
    <col min="14337" max="14337" width="7.28515625" style="72" customWidth="1"/>
    <col min="14338" max="14338" width="20.140625" style="72" customWidth="1"/>
    <col min="14339" max="14339" width="13.140625" style="72" customWidth="1"/>
    <col min="14340" max="14340" width="17.140625" style="72" customWidth="1"/>
    <col min="14341" max="14341" width="14.85546875" style="72" customWidth="1"/>
    <col min="14342" max="14343" width="5.85546875" style="72" customWidth="1"/>
    <col min="14344" max="14344" width="11.85546875" style="72" customWidth="1"/>
    <col min="14345" max="14345" width="49" style="72" customWidth="1"/>
    <col min="14346" max="14346" width="12.7109375" style="72" customWidth="1"/>
    <col min="14347" max="14592" width="8.85546875" style="72"/>
    <col min="14593" max="14593" width="7.28515625" style="72" customWidth="1"/>
    <col min="14594" max="14594" width="20.140625" style="72" customWidth="1"/>
    <col min="14595" max="14595" width="13.140625" style="72" customWidth="1"/>
    <col min="14596" max="14596" width="17.140625" style="72" customWidth="1"/>
    <col min="14597" max="14597" width="14.85546875" style="72" customWidth="1"/>
    <col min="14598" max="14599" width="5.85546875" style="72" customWidth="1"/>
    <col min="14600" max="14600" width="11.85546875" style="72" customWidth="1"/>
    <col min="14601" max="14601" width="49" style="72" customWidth="1"/>
    <col min="14602" max="14602" width="12.7109375" style="72" customWidth="1"/>
    <col min="14603" max="14848" width="8.85546875" style="72"/>
    <col min="14849" max="14849" width="7.28515625" style="72" customWidth="1"/>
    <col min="14850" max="14850" width="20.140625" style="72" customWidth="1"/>
    <col min="14851" max="14851" width="13.140625" style="72" customWidth="1"/>
    <col min="14852" max="14852" width="17.140625" style="72" customWidth="1"/>
    <col min="14853" max="14853" width="14.85546875" style="72" customWidth="1"/>
    <col min="14854" max="14855" width="5.85546875" style="72" customWidth="1"/>
    <col min="14856" max="14856" width="11.85546875" style="72" customWidth="1"/>
    <col min="14857" max="14857" width="49" style="72" customWidth="1"/>
    <col min="14858" max="14858" width="12.7109375" style="72" customWidth="1"/>
    <col min="14859" max="15104" width="8.85546875" style="72"/>
    <col min="15105" max="15105" width="7.28515625" style="72" customWidth="1"/>
    <col min="15106" max="15106" width="20.140625" style="72" customWidth="1"/>
    <col min="15107" max="15107" width="13.140625" style="72" customWidth="1"/>
    <col min="15108" max="15108" width="17.140625" style="72" customWidth="1"/>
    <col min="15109" max="15109" width="14.85546875" style="72" customWidth="1"/>
    <col min="15110" max="15111" width="5.85546875" style="72" customWidth="1"/>
    <col min="15112" max="15112" width="11.85546875" style="72" customWidth="1"/>
    <col min="15113" max="15113" width="49" style="72" customWidth="1"/>
    <col min="15114" max="15114" width="12.7109375" style="72" customWidth="1"/>
    <col min="15115" max="15360" width="8.85546875" style="72"/>
    <col min="15361" max="15361" width="7.28515625" style="72" customWidth="1"/>
    <col min="15362" max="15362" width="20.140625" style="72" customWidth="1"/>
    <col min="15363" max="15363" width="13.140625" style="72" customWidth="1"/>
    <col min="15364" max="15364" width="17.140625" style="72" customWidth="1"/>
    <col min="15365" max="15365" width="14.85546875" style="72" customWidth="1"/>
    <col min="15366" max="15367" width="5.85546875" style="72" customWidth="1"/>
    <col min="15368" max="15368" width="11.85546875" style="72" customWidth="1"/>
    <col min="15369" max="15369" width="49" style="72" customWidth="1"/>
    <col min="15370" max="15370" width="12.7109375" style="72" customWidth="1"/>
    <col min="15371" max="15616" width="8.85546875" style="72"/>
    <col min="15617" max="15617" width="7.28515625" style="72" customWidth="1"/>
    <col min="15618" max="15618" width="20.140625" style="72" customWidth="1"/>
    <col min="15619" max="15619" width="13.140625" style="72" customWidth="1"/>
    <col min="15620" max="15620" width="17.140625" style="72" customWidth="1"/>
    <col min="15621" max="15621" width="14.85546875" style="72" customWidth="1"/>
    <col min="15622" max="15623" width="5.85546875" style="72" customWidth="1"/>
    <col min="15624" max="15624" width="11.85546875" style="72" customWidth="1"/>
    <col min="15625" max="15625" width="49" style="72" customWidth="1"/>
    <col min="15626" max="15626" width="12.7109375" style="72" customWidth="1"/>
    <col min="15627" max="15872" width="8.85546875" style="72"/>
    <col min="15873" max="15873" width="7.28515625" style="72" customWidth="1"/>
    <col min="15874" max="15874" width="20.140625" style="72" customWidth="1"/>
    <col min="15875" max="15875" width="13.140625" style="72" customWidth="1"/>
    <col min="15876" max="15876" width="17.140625" style="72" customWidth="1"/>
    <col min="15877" max="15877" width="14.85546875" style="72" customWidth="1"/>
    <col min="15878" max="15879" width="5.85546875" style="72" customWidth="1"/>
    <col min="15880" max="15880" width="11.85546875" style="72" customWidth="1"/>
    <col min="15881" max="15881" width="49" style="72" customWidth="1"/>
    <col min="15882" max="15882" width="12.7109375" style="72" customWidth="1"/>
    <col min="15883" max="16128" width="8.85546875" style="72"/>
    <col min="16129" max="16129" width="7.28515625" style="72" customWidth="1"/>
    <col min="16130" max="16130" width="20.140625" style="72" customWidth="1"/>
    <col min="16131" max="16131" width="13.140625" style="72" customWidth="1"/>
    <col min="16132" max="16132" width="17.140625" style="72" customWidth="1"/>
    <col min="16133" max="16133" width="14.85546875" style="72" customWidth="1"/>
    <col min="16134" max="16135" width="5.85546875" style="72" customWidth="1"/>
    <col min="16136" max="16136" width="11.85546875" style="72" customWidth="1"/>
    <col min="16137" max="16137" width="49" style="72" customWidth="1"/>
    <col min="16138" max="16138" width="12.7109375" style="72" customWidth="1"/>
    <col min="16139" max="16384" width="8.85546875" style="72"/>
  </cols>
  <sheetData>
    <row r="1" spans="1:9" x14ac:dyDescent="0.2">
      <c r="C1" s="479" t="s">
        <v>65</v>
      </c>
      <c r="D1" s="479"/>
      <c r="E1" s="479"/>
      <c r="F1" s="73"/>
      <c r="G1" s="73"/>
      <c r="H1" s="73"/>
    </row>
    <row r="2" spans="1:9" x14ac:dyDescent="0.2">
      <c r="B2" s="75"/>
      <c r="C2" s="479" t="s">
        <v>66</v>
      </c>
      <c r="D2" s="479"/>
      <c r="E2" s="479"/>
      <c r="F2" s="73"/>
      <c r="G2" s="73"/>
      <c r="H2" s="73"/>
    </row>
    <row r="3" spans="1:9" x14ac:dyDescent="0.2">
      <c r="B3" s="75"/>
      <c r="C3" s="479" t="s">
        <v>67</v>
      </c>
      <c r="D3" s="479"/>
      <c r="E3" s="479"/>
      <c r="F3" s="73"/>
      <c r="G3" s="73"/>
      <c r="H3" s="73"/>
    </row>
    <row r="4" spans="1:9" x14ac:dyDescent="0.2">
      <c r="B4" s="75"/>
      <c r="C4" s="479"/>
      <c r="D4" s="479"/>
      <c r="E4" s="479"/>
      <c r="F4" s="479"/>
      <c r="G4" s="479"/>
      <c r="H4" s="479"/>
    </row>
    <row r="5" spans="1:9" x14ac:dyDescent="0.2">
      <c r="B5" s="75"/>
      <c r="C5" s="73"/>
      <c r="D5" s="73"/>
      <c r="E5" s="73"/>
      <c r="F5" s="73"/>
      <c r="G5" s="73"/>
      <c r="H5" s="73"/>
    </row>
    <row r="6" spans="1:9" ht="15.75" thickBot="1" x14ac:dyDescent="0.3">
      <c r="A6" s="76" t="s">
        <v>68</v>
      </c>
      <c r="B6" s="77"/>
      <c r="C6" s="78"/>
      <c r="D6" s="78"/>
      <c r="E6" s="78"/>
      <c r="F6" s="79"/>
      <c r="G6" s="79"/>
      <c r="H6" s="80"/>
    </row>
    <row r="7" spans="1:9" x14ac:dyDescent="0.2">
      <c r="A7" s="81" t="s">
        <v>69</v>
      </c>
      <c r="B7" s="82"/>
      <c r="C7" s="83"/>
      <c r="D7" s="84" t="s">
        <v>70</v>
      </c>
      <c r="E7" s="85" t="s">
        <v>245</v>
      </c>
      <c r="F7" s="86"/>
      <c r="G7" s="86"/>
      <c r="H7" s="83"/>
    </row>
    <row r="8" spans="1:9" x14ac:dyDescent="0.2">
      <c r="A8" s="81" t="s">
        <v>71</v>
      </c>
      <c r="B8" s="81"/>
      <c r="C8" s="83"/>
      <c r="D8" s="84" t="s">
        <v>72</v>
      </c>
      <c r="E8" s="87">
        <v>0.26240000000000002</v>
      </c>
      <c r="F8" s="86"/>
      <c r="G8" s="86"/>
      <c r="H8" s="83"/>
    </row>
    <row r="9" spans="1:9" x14ac:dyDescent="0.2">
      <c r="A9" s="88"/>
      <c r="B9" s="88"/>
      <c r="C9" s="89"/>
      <c r="D9" s="89"/>
      <c r="E9" s="89"/>
      <c r="F9" s="90"/>
      <c r="G9" s="90"/>
      <c r="H9" s="91" t="s">
        <v>38</v>
      </c>
    </row>
    <row r="10" spans="1:9" x14ac:dyDescent="0.2">
      <c r="F10" s="92"/>
      <c r="G10" s="92"/>
      <c r="H10" s="93">
        <v>1</v>
      </c>
      <c r="I10" s="74" t="s">
        <v>73</v>
      </c>
    </row>
    <row r="11" spans="1:9" x14ac:dyDescent="0.2">
      <c r="A11" s="480" t="s">
        <v>74</v>
      </c>
      <c r="B11" s="481" t="s">
        <v>75</v>
      </c>
      <c r="C11" s="482" t="s">
        <v>76</v>
      </c>
      <c r="D11" s="482" t="s">
        <v>77</v>
      </c>
      <c r="E11" s="483" t="s">
        <v>8</v>
      </c>
      <c r="F11" s="478"/>
      <c r="G11" s="94"/>
      <c r="H11" s="95">
        <v>2</v>
      </c>
      <c r="I11" s="74" t="s">
        <v>78</v>
      </c>
    </row>
    <row r="12" spans="1:9" x14ac:dyDescent="0.2">
      <c r="A12" s="480"/>
      <c r="B12" s="481"/>
      <c r="C12" s="482"/>
      <c r="D12" s="482"/>
      <c r="E12" s="483"/>
      <c r="F12" s="478"/>
      <c r="G12" s="94"/>
      <c r="H12" s="95" t="s">
        <v>79</v>
      </c>
      <c r="I12" s="74" t="s">
        <v>80</v>
      </c>
    </row>
    <row r="13" spans="1:9" x14ac:dyDescent="0.2">
      <c r="A13" s="96">
        <v>1</v>
      </c>
      <c r="B13" s="475" t="s">
        <v>81</v>
      </c>
      <c r="C13" s="476"/>
      <c r="D13" s="476"/>
      <c r="E13" s="477"/>
      <c r="F13" s="97"/>
      <c r="G13" s="97"/>
      <c r="H13" s="98"/>
    </row>
    <row r="14" spans="1:9" x14ac:dyDescent="0.2">
      <c r="A14" s="99"/>
      <c r="B14" s="100">
        <v>1</v>
      </c>
      <c r="C14" s="100">
        <v>3</v>
      </c>
      <c r="D14" s="101">
        <f>IF(B14=1,$J$10,IF(B14=2,$J$11,IF(B14=3,$J$12," ")))</f>
        <v>0</v>
      </c>
      <c r="E14" s="102">
        <f>ROUND(C14*D14,2)</f>
        <v>0</v>
      </c>
      <c r="F14" s="97"/>
      <c r="G14" s="97"/>
      <c r="H14" s="98"/>
    </row>
    <row r="15" spans="1:9" x14ac:dyDescent="0.2">
      <c r="A15" s="99"/>
      <c r="B15" s="100">
        <v>2</v>
      </c>
      <c r="C15" s="100">
        <v>0</v>
      </c>
      <c r="D15" s="101">
        <f>IF(B15=1,$J$10,IF(B15=2,$J$11,IF(B15=3,$J$12," ")))</f>
        <v>0</v>
      </c>
      <c r="E15" s="102">
        <f>ROUND(C15*D15,2)</f>
        <v>0</v>
      </c>
      <c r="F15" s="97"/>
      <c r="G15" s="97"/>
      <c r="H15" s="98"/>
    </row>
    <row r="16" spans="1:9" x14ac:dyDescent="0.2">
      <c r="A16" s="99"/>
      <c r="B16" s="100">
        <v>3</v>
      </c>
      <c r="C16" s="100">
        <v>1</v>
      </c>
      <c r="D16" s="101">
        <f>IF(B16=1,$J$10,IF(B16=2,$J$11,IF(B16=3,$J$12," ")))</f>
        <v>0</v>
      </c>
      <c r="E16" s="102">
        <f>ROUND(C16*D16,2)</f>
        <v>0</v>
      </c>
      <c r="F16" s="97"/>
      <c r="G16" s="97"/>
      <c r="H16" s="98"/>
    </row>
    <row r="17" spans="1:8" x14ac:dyDescent="0.2">
      <c r="A17" s="103"/>
      <c r="B17" s="104"/>
      <c r="C17" s="104"/>
      <c r="D17" s="105"/>
      <c r="E17" s="106">
        <f>SUM(E14:E16)</f>
        <v>0</v>
      </c>
      <c r="F17" s="97"/>
      <c r="G17" s="97"/>
      <c r="H17" s="98"/>
    </row>
    <row r="18" spans="1:8" x14ac:dyDescent="0.2">
      <c r="A18" s="96">
        <f>A13+1</f>
        <v>2</v>
      </c>
      <c r="B18" s="475" t="s">
        <v>82</v>
      </c>
      <c r="C18" s="476"/>
      <c r="D18" s="476"/>
      <c r="E18" s="477"/>
      <c r="F18" s="97"/>
      <c r="G18" s="97"/>
      <c r="H18" s="98"/>
    </row>
    <row r="19" spans="1:8" x14ac:dyDescent="0.2">
      <c r="A19" s="99"/>
      <c r="B19" s="100">
        <v>1</v>
      </c>
      <c r="C19" s="100">
        <v>4</v>
      </c>
      <c r="D19" s="101">
        <f>IF(B19=1,$J$10,IF(B19=2,$J$11,IF(B19=3,$J$12," ")))</f>
        <v>0</v>
      </c>
      <c r="E19" s="102">
        <f>ROUND(C19*D19,2)</f>
        <v>0</v>
      </c>
      <c r="F19" s="97"/>
      <c r="G19" s="97"/>
      <c r="H19" s="98"/>
    </row>
    <row r="20" spans="1:8" x14ac:dyDescent="0.2">
      <c r="A20" s="99"/>
      <c r="B20" s="100">
        <v>2</v>
      </c>
      <c r="C20" s="100">
        <v>0</v>
      </c>
      <c r="D20" s="101">
        <f>IF(B20=1,$J$10,IF(B20=2,$J$11,IF(B20=3,$J$12," ")))</f>
        <v>0</v>
      </c>
      <c r="E20" s="102">
        <f>ROUND(C20*D20,2)</f>
        <v>0</v>
      </c>
      <c r="F20" s="97"/>
      <c r="G20" s="97"/>
      <c r="H20" s="98"/>
    </row>
    <row r="21" spans="1:8" x14ac:dyDescent="0.2">
      <c r="A21" s="99"/>
      <c r="B21" s="100">
        <v>3</v>
      </c>
      <c r="C21" s="100">
        <v>0</v>
      </c>
      <c r="D21" s="101">
        <f>IF(B21=1,$J$10,IF(B21=2,$J$11,IF(B21=3,$J$12," ")))</f>
        <v>0</v>
      </c>
      <c r="E21" s="102">
        <f>ROUND(C21*D21,2)</f>
        <v>0</v>
      </c>
      <c r="F21" s="97"/>
      <c r="G21" s="97"/>
      <c r="H21" s="98"/>
    </row>
    <row r="22" spans="1:8" x14ac:dyDescent="0.2">
      <c r="A22" s="99"/>
      <c r="B22" s="104"/>
      <c r="C22" s="104"/>
      <c r="D22" s="105"/>
      <c r="E22" s="106">
        <f>SUM(E19:E21)</f>
        <v>0</v>
      </c>
      <c r="F22" s="97"/>
      <c r="G22" s="97"/>
      <c r="H22" s="98"/>
    </row>
    <row r="23" spans="1:8" x14ac:dyDescent="0.2">
      <c r="A23" s="96">
        <f>A18+1</f>
        <v>3</v>
      </c>
      <c r="B23" s="475" t="s">
        <v>83</v>
      </c>
      <c r="C23" s="476"/>
      <c r="D23" s="476"/>
      <c r="E23" s="477"/>
      <c r="F23" s="97"/>
      <c r="G23" s="97"/>
      <c r="H23" s="98"/>
    </row>
    <row r="24" spans="1:8" x14ac:dyDescent="0.2">
      <c r="A24" s="99"/>
      <c r="B24" s="100">
        <v>1</v>
      </c>
      <c r="C24" s="100">
        <v>4</v>
      </c>
      <c r="D24" s="101">
        <f>IF(B24=1,$J$10,IF(B24=2,$J$11,IF(B24=3,$J$12," ")))</f>
        <v>0</v>
      </c>
      <c r="E24" s="102">
        <f>ROUND(C24*D24,2)</f>
        <v>0</v>
      </c>
      <c r="F24" s="97"/>
      <c r="G24" s="97"/>
      <c r="H24" s="98"/>
    </row>
    <row r="25" spans="1:8" x14ac:dyDescent="0.2">
      <c r="A25" s="99"/>
      <c r="B25" s="100">
        <v>2</v>
      </c>
      <c r="C25" s="100">
        <v>0</v>
      </c>
      <c r="D25" s="101">
        <f>IF(B25=1,$J$10,IF(B25=2,$J$11,IF(B25=3,$J$12," ")))</f>
        <v>0</v>
      </c>
      <c r="E25" s="102">
        <f>ROUND(C25*D25,2)</f>
        <v>0</v>
      </c>
      <c r="F25" s="97"/>
      <c r="G25" s="97"/>
      <c r="H25" s="98"/>
    </row>
    <row r="26" spans="1:8" x14ac:dyDescent="0.2">
      <c r="A26" s="99"/>
      <c r="B26" s="100">
        <v>3</v>
      </c>
      <c r="C26" s="100">
        <v>1</v>
      </c>
      <c r="D26" s="101">
        <f>IF(B26=1,$J$10,IF(B26=2,$J$11,IF(B26=3,$J$12," ")))</f>
        <v>0</v>
      </c>
      <c r="E26" s="102">
        <f>ROUND(C26*D26,2)</f>
        <v>0</v>
      </c>
      <c r="F26" s="97"/>
      <c r="G26" s="97"/>
      <c r="H26" s="98"/>
    </row>
    <row r="27" spans="1:8" x14ac:dyDescent="0.2">
      <c r="A27" s="99"/>
      <c r="B27" s="104"/>
      <c r="C27" s="104"/>
      <c r="D27" s="105"/>
      <c r="E27" s="106">
        <f>SUM(E24:E26)</f>
        <v>0</v>
      </c>
      <c r="F27" s="97"/>
      <c r="G27" s="97"/>
      <c r="H27" s="98"/>
    </row>
    <row r="28" spans="1:8" x14ac:dyDescent="0.2">
      <c r="A28" s="96">
        <f>A23+1</f>
        <v>4</v>
      </c>
      <c r="B28" s="475" t="s">
        <v>84</v>
      </c>
      <c r="C28" s="476"/>
      <c r="D28" s="476"/>
      <c r="E28" s="477"/>
      <c r="F28" s="97"/>
      <c r="G28" s="97"/>
      <c r="H28" s="98"/>
    </row>
    <row r="29" spans="1:8" x14ac:dyDescent="0.2">
      <c r="A29" s="99"/>
      <c r="B29" s="100">
        <v>1</v>
      </c>
      <c r="C29" s="100">
        <v>3</v>
      </c>
      <c r="D29" s="101">
        <f>IF(B29=1,$J$10,IF(B29=2,$J$11,IF(B29=3,$J$12," ")))</f>
        <v>0</v>
      </c>
      <c r="E29" s="102">
        <f>ROUND(C29*D29,2)</f>
        <v>0</v>
      </c>
      <c r="F29" s="97"/>
      <c r="G29" s="97"/>
      <c r="H29" s="98"/>
    </row>
    <row r="30" spans="1:8" x14ac:dyDescent="0.2">
      <c r="A30" s="99"/>
      <c r="B30" s="100">
        <v>2</v>
      </c>
      <c r="C30" s="100">
        <v>0</v>
      </c>
      <c r="D30" s="101">
        <f>IF(B30=1,$J$10,IF(B30=2,$J$11,IF(B30=3,$J$12," ")))</f>
        <v>0</v>
      </c>
      <c r="E30" s="102">
        <f>ROUND(C30*D30,2)</f>
        <v>0</v>
      </c>
      <c r="F30" s="97"/>
      <c r="G30" s="97"/>
      <c r="H30" s="98"/>
    </row>
    <row r="31" spans="1:8" x14ac:dyDescent="0.2">
      <c r="A31" s="99"/>
      <c r="B31" s="100">
        <v>3</v>
      </c>
      <c r="C31" s="100">
        <v>1</v>
      </c>
      <c r="D31" s="101">
        <f>IF(B31=1,$J$10,IF(B31=2,$J$11,IF(B31=3,$J$12," ")))</f>
        <v>0</v>
      </c>
      <c r="E31" s="102">
        <f>ROUND(C31*D31,2)</f>
        <v>0</v>
      </c>
      <c r="F31" s="97"/>
      <c r="G31" s="97"/>
      <c r="H31" s="98"/>
    </row>
    <row r="32" spans="1:8" x14ac:dyDescent="0.2">
      <c r="A32" s="99"/>
      <c r="B32" s="104"/>
      <c r="C32" s="104"/>
      <c r="D32" s="105"/>
      <c r="E32" s="106">
        <f>SUM(E29:E31)</f>
        <v>0</v>
      </c>
      <c r="F32" s="97"/>
      <c r="G32" s="97"/>
      <c r="H32" s="98"/>
    </row>
    <row r="33" spans="1:8" x14ac:dyDescent="0.2">
      <c r="A33" s="96">
        <f>A28+1</f>
        <v>5</v>
      </c>
      <c r="B33" s="475" t="s">
        <v>85</v>
      </c>
      <c r="C33" s="476"/>
      <c r="D33" s="476"/>
      <c r="E33" s="477"/>
      <c r="F33" s="97"/>
      <c r="G33" s="97"/>
      <c r="H33" s="98"/>
    </row>
    <row r="34" spans="1:8" x14ac:dyDescent="0.2">
      <c r="A34" s="99"/>
      <c r="B34" s="100">
        <v>1</v>
      </c>
      <c r="C34" s="100">
        <v>0</v>
      </c>
      <c r="D34" s="101">
        <f>IF(B34=1,$J$10,IF(B34=2,$J$11,IF(B34=3,$J$12," ")))</f>
        <v>0</v>
      </c>
      <c r="E34" s="102">
        <f>ROUND(C34*D34,2)</f>
        <v>0</v>
      </c>
      <c r="F34" s="97"/>
      <c r="G34" s="97"/>
      <c r="H34" s="98"/>
    </row>
    <row r="35" spans="1:8" x14ac:dyDescent="0.2">
      <c r="A35" s="99"/>
      <c r="B35" s="100">
        <v>2</v>
      </c>
      <c r="C35" s="100">
        <v>0</v>
      </c>
      <c r="D35" s="101">
        <f>IF(B35=1,$J$10,IF(B35=2,$J$11,IF(B35=3,$J$12," ")))</f>
        <v>0</v>
      </c>
      <c r="E35" s="102">
        <f>ROUND(C35*D35,2)</f>
        <v>0</v>
      </c>
      <c r="F35" s="97"/>
      <c r="G35" s="97"/>
      <c r="H35" s="98"/>
    </row>
    <row r="36" spans="1:8" x14ac:dyDescent="0.2">
      <c r="A36" s="99"/>
      <c r="B36" s="100">
        <v>3</v>
      </c>
      <c r="C36" s="100">
        <v>1</v>
      </c>
      <c r="D36" s="101">
        <f>IF(B36=1,$J$10,IF(B36=2,$J$11,IF(B36=3,$J$12," ")))</f>
        <v>0</v>
      </c>
      <c r="E36" s="102">
        <f>ROUND(C36*D36,2)</f>
        <v>0</v>
      </c>
      <c r="F36" s="97"/>
      <c r="G36" s="97"/>
      <c r="H36" s="98"/>
    </row>
    <row r="37" spans="1:8" x14ac:dyDescent="0.2">
      <c r="A37" s="99"/>
      <c r="B37" s="104"/>
      <c r="C37" s="104"/>
      <c r="D37" s="105"/>
      <c r="E37" s="106">
        <f>SUM(E34:E36)</f>
        <v>0</v>
      </c>
      <c r="F37" s="97"/>
      <c r="G37" s="97"/>
      <c r="H37" s="98"/>
    </row>
    <row r="38" spans="1:8" x14ac:dyDescent="0.2">
      <c r="A38" s="96">
        <f>A33+1</f>
        <v>6</v>
      </c>
      <c r="B38" s="475" t="s">
        <v>86</v>
      </c>
      <c r="C38" s="476"/>
      <c r="D38" s="476"/>
      <c r="E38" s="477"/>
      <c r="F38" s="97"/>
      <c r="G38" s="97"/>
      <c r="H38" s="98"/>
    </row>
    <row r="39" spans="1:8" x14ac:dyDescent="0.2">
      <c r="A39" s="99"/>
      <c r="B39" s="100">
        <v>1</v>
      </c>
      <c r="C39" s="100">
        <v>3</v>
      </c>
      <c r="D39" s="101">
        <f>IF(B39=1,$J$10,IF(B39=2,$J$11,IF(B39=3,$J$12," ")))</f>
        <v>0</v>
      </c>
      <c r="E39" s="102">
        <f>ROUND(C39*D39,2)</f>
        <v>0</v>
      </c>
      <c r="F39" s="97"/>
      <c r="G39" s="97"/>
      <c r="H39" s="98"/>
    </row>
    <row r="40" spans="1:8" x14ac:dyDescent="0.2">
      <c r="A40" s="99"/>
      <c r="B40" s="100">
        <v>2</v>
      </c>
      <c r="C40" s="100">
        <v>3</v>
      </c>
      <c r="D40" s="101">
        <f>IF(B40=1,$J$10,IF(B40=2,$J$11,IF(B40=3,$J$12," ")))</f>
        <v>0</v>
      </c>
      <c r="E40" s="102">
        <f>ROUND(C40*D40,2)</f>
        <v>0</v>
      </c>
      <c r="F40" s="97"/>
      <c r="G40" s="97"/>
      <c r="H40" s="98"/>
    </row>
    <row r="41" spans="1:8" x14ac:dyDescent="0.2">
      <c r="A41" s="99"/>
      <c r="B41" s="100">
        <v>3</v>
      </c>
      <c r="C41" s="100">
        <v>1</v>
      </c>
      <c r="D41" s="101">
        <f>IF(B41=1,$J$10,IF(B41=2,$J$11,IF(B41=3,$J$12," ")))</f>
        <v>0</v>
      </c>
      <c r="E41" s="102">
        <f>ROUND(C41*D41,2)</f>
        <v>0</v>
      </c>
      <c r="F41" s="97"/>
      <c r="G41" s="97"/>
      <c r="H41" s="98"/>
    </row>
    <row r="42" spans="1:8" x14ac:dyDescent="0.2">
      <c r="A42" s="99"/>
      <c r="B42" s="104"/>
      <c r="C42" s="104"/>
      <c r="D42" s="105"/>
      <c r="E42" s="106">
        <f>SUM(E39:E41)</f>
        <v>0</v>
      </c>
      <c r="F42" s="97"/>
      <c r="G42" s="97"/>
      <c r="H42" s="98"/>
    </row>
    <row r="43" spans="1:8" x14ac:dyDescent="0.2">
      <c r="A43" s="96">
        <f>A38+1</f>
        <v>7</v>
      </c>
      <c r="B43" s="475" t="s">
        <v>87</v>
      </c>
      <c r="C43" s="476"/>
      <c r="D43" s="476"/>
      <c r="E43" s="477"/>
      <c r="F43" s="97"/>
      <c r="G43" s="97"/>
      <c r="H43" s="98"/>
    </row>
    <row r="44" spans="1:8" x14ac:dyDescent="0.2">
      <c r="A44" s="99"/>
      <c r="B44" s="100">
        <v>1</v>
      </c>
      <c r="C44" s="100">
        <v>3</v>
      </c>
      <c r="D44" s="101">
        <f>IF(B44=1,$J$10,IF(B44=2,$J$11,IF(B44=3,$J$12," ")))</f>
        <v>0</v>
      </c>
      <c r="E44" s="102">
        <f>ROUND(C44*D44,2)</f>
        <v>0</v>
      </c>
      <c r="F44" s="97"/>
      <c r="G44" s="97"/>
      <c r="H44" s="98"/>
    </row>
    <row r="45" spans="1:8" x14ac:dyDescent="0.2">
      <c r="A45" s="99"/>
      <c r="B45" s="100">
        <v>2</v>
      </c>
      <c r="C45" s="100">
        <v>0</v>
      </c>
      <c r="D45" s="101">
        <f>IF(B45=1,$J$10,IF(B45=2,$J$11,IF(B45=3,$J$12," ")))</f>
        <v>0</v>
      </c>
      <c r="E45" s="102">
        <f>ROUND(C45*D45,2)</f>
        <v>0</v>
      </c>
      <c r="F45" s="97"/>
      <c r="G45" s="97"/>
      <c r="H45" s="98"/>
    </row>
    <row r="46" spans="1:8" x14ac:dyDescent="0.2">
      <c r="A46" s="99"/>
      <c r="B46" s="100">
        <v>3</v>
      </c>
      <c r="C46" s="100">
        <v>1</v>
      </c>
      <c r="D46" s="101">
        <f>IF(B46=1,$J$10,IF(B46=2,$J$11,IF(B46=3,$J$12," ")))</f>
        <v>0</v>
      </c>
      <c r="E46" s="102">
        <f>ROUND(C46*D46,2)</f>
        <v>0</v>
      </c>
      <c r="F46" s="97"/>
      <c r="G46" s="97"/>
      <c r="H46" s="98"/>
    </row>
    <row r="47" spans="1:8" x14ac:dyDescent="0.2">
      <c r="A47" s="107"/>
      <c r="B47" s="108"/>
      <c r="C47" s="108"/>
      <c r="D47" s="109"/>
      <c r="E47" s="110">
        <f>SUM(E44:E46)</f>
        <v>0</v>
      </c>
      <c r="F47" s="97"/>
      <c r="G47" s="97"/>
      <c r="H47" s="98"/>
    </row>
    <row r="48" spans="1:8" x14ac:dyDescent="0.2">
      <c r="A48" s="96">
        <f>A43+1</f>
        <v>8</v>
      </c>
      <c r="B48" s="475" t="s">
        <v>88</v>
      </c>
      <c r="C48" s="476"/>
      <c r="D48" s="476"/>
      <c r="E48" s="477"/>
      <c r="F48" s="97"/>
      <c r="G48" s="97"/>
      <c r="H48" s="98"/>
    </row>
    <row r="49" spans="1:8" x14ac:dyDescent="0.2">
      <c r="A49" s="99"/>
      <c r="B49" s="100">
        <v>1</v>
      </c>
      <c r="C49" s="100">
        <v>3</v>
      </c>
      <c r="D49" s="101">
        <f>IF(B49=1,$J$10,IF(B49=2,$J$11,IF(B49=3,$J$12," ")))</f>
        <v>0</v>
      </c>
      <c r="E49" s="102">
        <f>ROUND(C49*D49,2)</f>
        <v>0</v>
      </c>
      <c r="F49" s="97"/>
      <c r="G49" s="97"/>
      <c r="H49" s="98"/>
    </row>
    <row r="50" spans="1:8" x14ac:dyDescent="0.2">
      <c r="A50" s="99"/>
      <c r="B50" s="100">
        <v>2</v>
      </c>
      <c r="C50" s="100">
        <v>0</v>
      </c>
      <c r="D50" s="101">
        <f>IF(B50=1,$J$10,IF(B50=2,$J$11,IF(B50=3,$J$12," ")))</f>
        <v>0</v>
      </c>
      <c r="E50" s="102">
        <f>ROUND(C50*D50,2)</f>
        <v>0</v>
      </c>
      <c r="F50" s="97"/>
      <c r="G50" s="97"/>
      <c r="H50" s="98"/>
    </row>
    <row r="51" spans="1:8" x14ac:dyDescent="0.2">
      <c r="A51" s="99"/>
      <c r="B51" s="100">
        <v>3</v>
      </c>
      <c r="C51" s="100">
        <v>0</v>
      </c>
      <c r="D51" s="101">
        <f>IF(B51=1,$J$10,IF(B51=2,$J$11,IF(B51=3,$J$12," ")))</f>
        <v>0</v>
      </c>
      <c r="E51" s="102">
        <f>ROUND(C51*D51,2)</f>
        <v>0</v>
      </c>
      <c r="F51" s="97"/>
      <c r="G51" s="97"/>
      <c r="H51" s="93"/>
    </row>
    <row r="52" spans="1:8" x14ac:dyDescent="0.2">
      <c r="A52" s="107"/>
      <c r="B52" s="108"/>
      <c r="C52" s="108"/>
      <c r="D52" s="109"/>
      <c r="E52" s="110">
        <f>SUM(E49:E51)</f>
        <v>0</v>
      </c>
      <c r="F52" s="97"/>
      <c r="G52" s="97"/>
      <c r="H52" s="95"/>
    </row>
    <row r="53" spans="1:8" x14ac:dyDescent="0.2">
      <c r="A53" s="96">
        <f>A48+1</f>
        <v>9</v>
      </c>
      <c r="B53" s="475" t="s">
        <v>89</v>
      </c>
      <c r="C53" s="476"/>
      <c r="D53" s="476"/>
      <c r="E53" s="477"/>
      <c r="F53" s="97"/>
      <c r="G53" s="97"/>
      <c r="H53" s="95"/>
    </row>
    <row r="54" spans="1:8" x14ac:dyDescent="0.2">
      <c r="A54" s="99"/>
      <c r="B54" s="100">
        <v>1</v>
      </c>
      <c r="C54" s="100">
        <v>1</v>
      </c>
      <c r="D54" s="101">
        <f>IF(B54=1,$J$10,IF(B54=2,$J$11,IF(B54=3,$J$12," ")))</f>
        <v>0</v>
      </c>
      <c r="E54" s="102">
        <f>ROUND(C54*D54,2)</f>
        <v>0</v>
      </c>
      <c r="F54" s="97"/>
      <c r="G54" s="97"/>
      <c r="H54" s="98"/>
    </row>
    <row r="55" spans="1:8" x14ac:dyDescent="0.2">
      <c r="A55" s="99"/>
      <c r="B55" s="100">
        <v>2</v>
      </c>
      <c r="C55" s="100">
        <v>1</v>
      </c>
      <c r="D55" s="101">
        <f>IF(B55=1,$J$10,IF(B55=2,$J$11,IF(B55=3,$J$12," ")))</f>
        <v>0</v>
      </c>
      <c r="E55" s="102">
        <f>ROUND(C55*D55,2)</f>
        <v>0</v>
      </c>
      <c r="F55" s="97"/>
      <c r="G55" s="97"/>
      <c r="H55" s="98"/>
    </row>
    <row r="56" spans="1:8" x14ac:dyDescent="0.2">
      <c r="A56" s="99"/>
      <c r="B56" s="100">
        <v>3</v>
      </c>
      <c r="C56" s="100">
        <v>0</v>
      </c>
      <c r="D56" s="101">
        <f>IF(B56=1,$J$10,IF(B56=2,$J$11,IF(B56=3,$J$12," ")))</f>
        <v>0</v>
      </c>
      <c r="E56" s="102">
        <f>ROUND(C56*D56,2)</f>
        <v>0</v>
      </c>
      <c r="F56" s="97"/>
      <c r="G56" s="97"/>
      <c r="H56" s="98"/>
    </row>
    <row r="57" spans="1:8" x14ac:dyDescent="0.2">
      <c r="A57" s="107"/>
      <c r="B57" s="108"/>
      <c r="C57" s="108"/>
      <c r="D57" s="109"/>
      <c r="E57" s="110">
        <f>SUM(E54:E56)</f>
        <v>0</v>
      </c>
      <c r="F57" s="97"/>
      <c r="G57" s="97"/>
      <c r="H57" s="98"/>
    </row>
    <row r="58" spans="1:8" x14ac:dyDescent="0.2">
      <c r="A58" s="96">
        <f>A53+1</f>
        <v>10</v>
      </c>
      <c r="B58" s="475" t="s">
        <v>90</v>
      </c>
      <c r="C58" s="476"/>
      <c r="D58" s="476"/>
      <c r="E58" s="477"/>
      <c r="F58" s="97"/>
      <c r="G58" s="97"/>
      <c r="H58" s="98"/>
    </row>
    <row r="59" spans="1:8" x14ac:dyDescent="0.2">
      <c r="A59" s="99"/>
      <c r="B59" s="100">
        <v>1</v>
      </c>
      <c r="C59" s="100">
        <v>1</v>
      </c>
      <c r="D59" s="101">
        <f>IF(B59=1,$J$10,IF(B59=2,$J$11,IF(B59=3,$J$12," ")))</f>
        <v>0</v>
      </c>
      <c r="E59" s="102">
        <f>ROUND(C59*D59,2)</f>
        <v>0</v>
      </c>
      <c r="F59" s="97"/>
      <c r="G59" s="97"/>
      <c r="H59" s="98"/>
    </row>
    <row r="60" spans="1:8" x14ac:dyDescent="0.2">
      <c r="A60" s="99"/>
      <c r="B60" s="100">
        <v>2</v>
      </c>
      <c r="C60" s="100">
        <v>0</v>
      </c>
      <c r="D60" s="101">
        <f>IF(B60=1,$J$10,IF(B60=2,$J$11,IF(B60=3,$J$12," ")))</f>
        <v>0</v>
      </c>
      <c r="E60" s="102">
        <f>ROUND(C60*D60,2)</f>
        <v>0</v>
      </c>
      <c r="F60" s="97"/>
      <c r="G60" s="97"/>
      <c r="H60" s="98"/>
    </row>
    <row r="61" spans="1:8" x14ac:dyDescent="0.2">
      <c r="A61" s="99"/>
      <c r="B61" s="100">
        <v>3</v>
      </c>
      <c r="C61" s="100">
        <v>0</v>
      </c>
      <c r="D61" s="101">
        <f>IF(B61=1,$J$10,IF(B61=2,$J$11,IF(B61=3,$J$12," ")))</f>
        <v>0</v>
      </c>
      <c r="E61" s="102">
        <f>ROUND(C61*D61,2)</f>
        <v>0</v>
      </c>
      <c r="F61" s="97"/>
      <c r="G61" s="97"/>
      <c r="H61" s="98"/>
    </row>
    <row r="62" spans="1:8" x14ac:dyDescent="0.2">
      <c r="A62" s="107"/>
      <c r="B62" s="108"/>
      <c r="C62" s="108"/>
      <c r="D62" s="109"/>
      <c r="E62" s="110">
        <f>SUM(E59:E61)</f>
        <v>0</v>
      </c>
      <c r="F62" s="97"/>
      <c r="G62" s="97"/>
      <c r="H62" s="98"/>
    </row>
    <row r="63" spans="1:8" x14ac:dyDescent="0.2">
      <c r="A63" s="96">
        <f>A58+1</f>
        <v>11</v>
      </c>
      <c r="B63" s="475" t="s">
        <v>91</v>
      </c>
      <c r="C63" s="476"/>
      <c r="D63" s="476"/>
      <c r="E63" s="477"/>
      <c r="F63" s="97"/>
      <c r="G63" s="97"/>
      <c r="H63" s="98"/>
    </row>
    <row r="64" spans="1:8" x14ac:dyDescent="0.2">
      <c r="A64" s="99"/>
      <c r="B64" s="100">
        <v>1</v>
      </c>
      <c r="C64" s="100">
        <v>1</v>
      </c>
      <c r="D64" s="101">
        <f>IF(B64=1,$J$10,IF(B64=2,$J$11,IF(B64=3,$J$12," ")))</f>
        <v>0</v>
      </c>
      <c r="E64" s="102">
        <f>ROUND(C64*D64,2)</f>
        <v>0</v>
      </c>
      <c r="F64" s="97"/>
      <c r="G64" s="97"/>
      <c r="H64" s="98"/>
    </row>
    <row r="65" spans="1:8" x14ac:dyDescent="0.2">
      <c r="A65" s="99"/>
      <c r="B65" s="100">
        <v>2</v>
      </c>
      <c r="C65" s="100">
        <v>1</v>
      </c>
      <c r="D65" s="101">
        <f>IF(B65=1,$J$10,IF(B65=2,$J$11,IF(B65=3,$J$12," ")))</f>
        <v>0</v>
      </c>
      <c r="E65" s="102">
        <f>ROUND(C65*D65,2)</f>
        <v>0</v>
      </c>
      <c r="F65" s="97"/>
      <c r="G65" s="97"/>
      <c r="H65" s="98"/>
    </row>
    <row r="66" spans="1:8" x14ac:dyDescent="0.2">
      <c r="A66" s="99"/>
      <c r="B66" s="100">
        <v>3</v>
      </c>
      <c r="C66" s="100">
        <v>0</v>
      </c>
      <c r="D66" s="101">
        <f>IF(B66=1,$J$10,IF(B66=2,$J$11,IF(B66=3,$J$12," ")))</f>
        <v>0</v>
      </c>
      <c r="E66" s="102">
        <f>ROUND(C66*D66,2)</f>
        <v>0</v>
      </c>
      <c r="F66" s="97"/>
      <c r="G66" s="97"/>
      <c r="H66" s="98"/>
    </row>
    <row r="67" spans="1:8" x14ac:dyDescent="0.2">
      <c r="A67" s="107"/>
      <c r="B67" s="108"/>
      <c r="C67" s="108"/>
      <c r="D67" s="109"/>
      <c r="E67" s="110">
        <f>SUM(E64:E66)</f>
        <v>0</v>
      </c>
      <c r="F67" s="97"/>
      <c r="G67" s="97"/>
      <c r="H67" s="98"/>
    </row>
    <row r="68" spans="1:8" x14ac:dyDescent="0.2">
      <c r="A68" s="96">
        <f>A63+1</f>
        <v>12</v>
      </c>
      <c r="B68" s="475" t="s">
        <v>92</v>
      </c>
      <c r="C68" s="476"/>
      <c r="D68" s="476"/>
      <c r="E68" s="477"/>
      <c r="F68" s="97"/>
      <c r="G68" s="97"/>
      <c r="H68" s="98"/>
    </row>
    <row r="69" spans="1:8" x14ac:dyDescent="0.2">
      <c r="A69" s="99"/>
      <c r="B69" s="100">
        <v>1</v>
      </c>
      <c r="C69" s="100">
        <v>4</v>
      </c>
      <c r="D69" s="101">
        <f>IF(B69=1,$J$10,IF(B69=2,$J$11,IF(B69=3,$J$12," ")))</f>
        <v>0</v>
      </c>
      <c r="E69" s="102">
        <f>ROUND(C69*D69,2)</f>
        <v>0</v>
      </c>
      <c r="F69" s="97"/>
      <c r="G69" s="97"/>
      <c r="H69" s="98"/>
    </row>
    <row r="70" spans="1:8" x14ac:dyDescent="0.2">
      <c r="A70" s="99"/>
      <c r="B70" s="100">
        <v>2</v>
      </c>
      <c r="C70" s="100">
        <v>0</v>
      </c>
      <c r="D70" s="101">
        <f>IF(B70=1,$J$10,IF(B70=2,$J$11,IF(B70=3,$J$12," ")))</f>
        <v>0</v>
      </c>
      <c r="E70" s="102">
        <f>ROUND(C70*D70,2)</f>
        <v>0</v>
      </c>
      <c r="F70" s="97"/>
      <c r="G70" s="97"/>
      <c r="H70" s="98"/>
    </row>
    <row r="71" spans="1:8" x14ac:dyDescent="0.2">
      <c r="A71" s="99"/>
      <c r="B71" s="100">
        <v>3</v>
      </c>
      <c r="C71" s="100">
        <v>0</v>
      </c>
      <c r="D71" s="101">
        <f>IF(B71=1,$J$10,IF(B71=2,$J$11,IF(B71=3,$J$12," ")))</f>
        <v>0</v>
      </c>
      <c r="E71" s="102">
        <f>ROUND(C71*D71,2)</f>
        <v>0</v>
      </c>
      <c r="F71" s="97"/>
      <c r="G71" s="97"/>
      <c r="H71" s="98"/>
    </row>
    <row r="72" spans="1:8" x14ac:dyDescent="0.2">
      <c r="A72" s="107"/>
      <c r="B72" s="108"/>
      <c r="C72" s="108"/>
      <c r="D72" s="109"/>
      <c r="E72" s="110">
        <f>SUM(E69:E71)</f>
        <v>0</v>
      </c>
      <c r="F72" s="97"/>
      <c r="G72" s="97"/>
      <c r="H72" s="98"/>
    </row>
    <row r="73" spans="1:8" x14ac:dyDescent="0.2">
      <c r="A73" s="96">
        <f>A63+1</f>
        <v>12</v>
      </c>
      <c r="B73" s="475" t="s">
        <v>93</v>
      </c>
      <c r="C73" s="476"/>
      <c r="D73" s="476"/>
      <c r="E73" s="477"/>
      <c r="F73" s="97"/>
      <c r="G73" s="97"/>
      <c r="H73" s="98"/>
    </row>
    <row r="74" spans="1:8" x14ac:dyDescent="0.2">
      <c r="A74" s="99"/>
      <c r="B74" s="100">
        <v>1</v>
      </c>
      <c r="C74" s="100">
        <v>2</v>
      </c>
      <c r="D74" s="101">
        <f>IF(B74=1,$J$10,IF(B74=2,$J$11,IF(B74=3,$J$12," ")))</f>
        <v>0</v>
      </c>
      <c r="E74" s="102">
        <f>ROUND(C74*D74,2)</f>
        <v>0</v>
      </c>
      <c r="F74" s="97"/>
      <c r="G74" s="97"/>
      <c r="H74" s="98"/>
    </row>
    <row r="75" spans="1:8" x14ac:dyDescent="0.2">
      <c r="A75" s="99"/>
      <c r="B75" s="100">
        <v>2</v>
      </c>
      <c r="C75" s="100">
        <v>0</v>
      </c>
      <c r="D75" s="101">
        <f>IF(B75=1,$J$10,IF(B75=2,$J$11,IF(B75=3,$J$12," ")))</f>
        <v>0</v>
      </c>
      <c r="E75" s="102">
        <f>ROUND(C75*D75,2)</f>
        <v>0</v>
      </c>
      <c r="F75" s="97"/>
      <c r="G75" s="97"/>
      <c r="H75" s="98"/>
    </row>
    <row r="76" spans="1:8" x14ac:dyDescent="0.2">
      <c r="A76" s="99"/>
      <c r="B76" s="100">
        <v>3</v>
      </c>
      <c r="C76" s="100">
        <v>0</v>
      </c>
      <c r="D76" s="101">
        <f>IF(B76=1,$J$10,IF(B76=2,$J$11,IF(B76=3,$J$12," ")))</f>
        <v>0</v>
      </c>
      <c r="E76" s="102">
        <f>ROUND(C76*D76,2)</f>
        <v>0</v>
      </c>
      <c r="F76" s="97"/>
      <c r="G76" s="97"/>
      <c r="H76" s="98"/>
    </row>
    <row r="77" spans="1:8" x14ac:dyDescent="0.2">
      <c r="A77" s="107"/>
      <c r="B77" s="108"/>
      <c r="C77" s="108"/>
      <c r="D77" s="109"/>
      <c r="E77" s="110">
        <f>SUM(E74:E76)</f>
        <v>0</v>
      </c>
      <c r="F77" s="97"/>
      <c r="G77" s="97"/>
      <c r="H77" s="98"/>
    </row>
    <row r="78" spans="1:8" x14ac:dyDescent="0.2">
      <c r="A78" s="96">
        <f>A73+1</f>
        <v>13</v>
      </c>
      <c r="B78" s="475" t="s">
        <v>94</v>
      </c>
      <c r="C78" s="476"/>
      <c r="D78" s="476"/>
      <c r="E78" s="477"/>
      <c r="F78" s="97"/>
      <c r="G78" s="97"/>
      <c r="H78" s="98"/>
    </row>
    <row r="79" spans="1:8" x14ac:dyDescent="0.2">
      <c r="A79" s="99"/>
      <c r="B79" s="100">
        <v>1</v>
      </c>
      <c r="C79" s="100">
        <v>3</v>
      </c>
      <c r="D79" s="101">
        <f>IF(B79=1,$J$10,IF(B79=2,$J$11,IF(B79=3,$J$12," ")))</f>
        <v>0</v>
      </c>
      <c r="E79" s="102">
        <f>ROUND(C79*D79,2)</f>
        <v>0</v>
      </c>
      <c r="F79" s="97"/>
      <c r="G79" s="97"/>
      <c r="H79" s="98"/>
    </row>
    <row r="80" spans="1:8" x14ac:dyDescent="0.2">
      <c r="A80" s="99"/>
      <c r="B80" s="100">
        <v>2</v>
      </c>
      <c r="C80" s="100">
        <v>0</v>
      </c>
      <c r="D80" s="101">
        <f>IF(B80=1,$J$10,IF(B80=2,$J$11,IF(B80=3,$J$12," ")))</f>
        <v>0</v>
      </c>
      <c r="E80" s="102">
        <f>ROUND(C80*D80,2)</f>
        <v>0</v>
      </c>
      <c r="F80" s="97"/>
      <c r="G80" s="97"/>
      <c r="H80" s="98"/>
    </row>
    <row r="81" spans="1:34" x14ac:dyDescent="0.2">
      <c r="A81" s="99"/>
      <c r="B81" s="100">
        <v>3</v>
      </c>
      <c r="C81" s="100">
        <v>0</v>
      </c>
      <c r="D81" s="101">
        <f>IF(B81=1,$J$10,IF(B81=2,$J$11,IF(B81=3,$J$12," ")))</f>
        <v>0</v>
      </c>
      <c r="E81" s="102">
        <f>ROUND(C81*D81,2)</f>
        <v>0</v>
      </c>
      <c r="F81" s="97"/>
      <c r="G81" s="97"/>
      <c r="H81" s="98"/>
    </row>
    <row r="82" spans="1:34" x14ac:dyDescent="0.2">
      <c r="A82" s="107"/>
      <c r="B82" s="108"/>
      <c r="C82" s="108"/>
      <c r="D82" s="109"/>
      <c r="E82" s="110">
        <f>SUM(E79:E81)</f>
        <v>0</v>
      </c>
      <c r="F82" s="97"/>
      <c r="G82" s="97"/>
      <c r="H82" s="98"/>
    </row>
    <row r="83" spans="1:34" x14ac:dyDescent="0.2">
      <c r="A83" s="96">
        <f>A78+1</f>
        <v>14</v>
      </c>
      <c r="B83" s="475" t="s">
        <v>95</v>
      </c>
      <c r="C83" s="476"/>
      <c r="D83" s="476"/>
      <c r="E83" s="477"/>
      <c r="F83" s="97"/>
      <c r="G83" s="97"/>
      <c r="H83" s="98"/>
    </row>
    <row r="84" spans="1:34" x14ac:dyDescent="0.2">
      <c r="A84" s="99"/>
      <c r="B84" s="100">
        <v>1</v>
      </c>
      <c r="C84" s="100">
        <v>2</v>
      </c>
      <c r="D84" s="101">
        <f>IF(B84=1,$J$10,IF(B84=2,$J$11,IF(B84=3,$J$12," ")))</f>
        <v>0</v>
      </c>
      <c r="E84" s="102">
        <f>ROUND(C84*D84,2)</f>
        <v>0</v>
      </c>
      <c r="F84" s="97"/>
      <c r="G84" s="97"/>
      <c r="H84" s="98"/>
    </row>
    <row r="85" spans="1:34" x14ac:dyDescent="0.2">
      <c r="A85" s="99"/>
      <c r="B85" s="100">
        <v>2</v>
      </c>
      <c r="C85" s="100">
        <v>0</v>
      </c>
      <c r="D85" s="101">
        <f>IF(B85=1,$J$10,IF(B85=2,$J$11,IF(B85=3,$J$12," ")))</f>
        <v>0</v>
      </c>
      <c r="E85" s="102">
        <f>ROUND(C85*D85,2)</f>
        <v>0</v>
      </c>
      <c r="F85" s="97"/>
      <c r="G85" s="97"/>
      <c r="H85" s="98"/>
    </row>
    <row r="86" spans="1:34" x14ac:dyDescent="0.2">
      <c r="A86" s="99"/>
      <c r="B86" s="100">
        <v>3</v>
      </c>
      <c r="C86" s="100">
        <v>1</v>
      </c>
      <c r="D86" s="101">
        <f>IF(B86=1,$J$10,IF(B86=2,$J$11,IF(B86=3,$J$12," ")))</f>
        <v>0</v>
      </c>
      <c r="E86" s="102">
        <f>ROUND(C86*D86,2)</f>
        <v>0</v>
      </c>
      <c r="F86" s="97"/>
      <c r="G86" s="97"/>
      <c r="H86" s="98"/>
    </row>
    <row r="87" spans="1:34" x14ac:dyDescent="0.2">
      <c r="A87" s="107"/>
      <c r="B87" s="108"/>
      <c r="C87" s="108"/>
      <c r="D87" s="109"/>
      <c r="E87" s="110">
        <f>SUM(E84:E86)</f>
        <v>0</v>
      </c>
      <c r="F87" s="97"/>
      <c r="G87" s="97"/>
      <c r="H87" s="98"/>
    </row>
    <row r="88" spans="1:34" x14ac:dyDescent="0.2">
      <c r="A88" s="96">
        <f>A83+1</f>
        <v>15</v>
      </c>
      <c r="B88" s="475" t="s">
        <v>96</v>
      </c>
      <c r="C88" s="476"/>
      <c r="D88" s="476"/>
      <c r="E88" s="477"/>
      <c r="F88" s="97"/>
      <c r="G88" s="97"/>
      <c r="H88" s="98"/>
    </row>
    <row r="89" spans="1:34" x14ac:dyDescent="0.2">
      <c r="A89" s="99"/>
      <c r="B89" s="100">
        <v>1</v>
      </c>
      <c r="C89" s="100">
        <v>4</v>
      </c>
      <c r="D89" s="101">
        <f>IF(B89=1,$J$10,IF(B89=2,$J$11,IF(B89=3,$J$12," ")))</f>
        <v>0</v>
      </c>
      <c r="E89" s="102">
        <f>ROUND(C89*D89,2)</f>
        <v>0</v>
      </c>
      <c r="F89" s="97"/>
      <c r="G89" s="97"/>
      <c r="H89" s="98"/>
    </row>
    <row r="90" spans="1:34" x14ac:dyDescent="0.2">
      <c r="A90" s="99"/>
      <c r="B90" s="100">
        <v>2</v>
      </c>
      <c r="C90" s="100">
        <v>0</v>
      </c>
      <c r="D90" s="101">
        <f>IF(B90=1,$J$10,IF(B90=2,$J$11,IF(B90=3,$J$12," ")))</f>
        <v>0</v>
      </c>
      <c r="E90" s="102">
        <f>ROUND(C90*D90,2)</f>
        <v>0</v>
      </c>
      <c r="F90" s="97"/>
      <c r="G90" s="97"/>
      <c r="H90" s="98"/>
    </row>
    <row r="91" spans="1:34" x14ac:dyDescent="0.2">
      <c r="A91" s="99"/>
      <c r="B91" s="100">
        <v>3</v>
      </c>
      <c r="C91" s="100">
        <v>1</v>
      </c>
      <c r="D91" s="101">
        <f>IF(B91=1,$J$10,IF(B91=2,$J$11,IF(B91=3,$J$12," ")))</f>
        <v>0</v>
      </c>
      <c r="E91" s="102">
        <f>ROUND(C91*D91,2)</f>
        <v>0</v>
      </c>
      <c r="F91" s="97"/>
      <c r="G91" s="97"/>
      <c r="H91" s="98"/>
    </row>
    <row r="92" spans="1:34" x14ac:dyDescent="0.2">
      <c r="A92" s="107"/>
      <c r="B92" s="108"/>
      <c r="C92" s="108"/>
      <c r="D92" s="109"/>
      <c r="E92" s="110">
        <f>SUM(E89:E91)</f>
        <v>0</v>
      </c>
      <c r="F92" s="97"/>
      <c r="G92" s="97"/>
      <c r="H92" s="98"/>
    </row>
    <row r="93" spans="1:34" x14ac:dyDescent="0.2">
      <c r="A93" s="96">
        <f>A88+1</f>
        <v>16</v>
      </c>
      <c r="B93" s="475" t="s">
        <v>97</v>
      </c>
      <c r="C93" s="476"/>
      <c r="D93" s="476"/>
      <c r="E93" s="477"/>
      <c r="F93" s="97"/>
      <c r="G93" s="97"/>
      <c r="H93" s="98"/>
    </row>
    <row r="94" spans="1:34" x14ac:dyDescent="0.2">
      <c r="A94" s="99"/>
      <c r="B94" s="100">
        <v>1</v>
      </c>
      <c r="C94" s="100">
        <v>3</v>
      </c>
      <c r="D94" s="101">
        <f>IF(B94=1,$J$10,IF(B94=2,$J$11,IF(B94=3,$J$12," ")))</f>
        <v>0</v>
      </c>
      <c r="E94" s="102">
        <f>ROUND(C94*D94,2)</f>
        <v>0</v>
      </c>
      <c r="F94" s="97"/>
      <c r="G94" s="97"/>
      <c r="H94" s="98"/>
    </row>
    <row r="95" spans="1:34" s="114" customFormat="1" x14ac:dyDescent="0.2">
      <c r="A95" s="99"/>
      <c r="B95" s="100">
        <v>2</v>
      </c>
      <c r="C95" s="100">
        <v>0</v>
      </c>
      <c r="D95" s="101">
        <f>IF(B95=1,$J$10,IF(B95=2,$J$11,IF(B95=3,$J$12," ")))</f>
        <v>0</v>
      </c>
      <c r="E95" s="102">
        <f>ROUND(C95*D95,2)</f>
        <v>0</v>
      </c>
      <c r="F95" s="111"/>
      <c r="G95" s="111"/>
      <c r="H95" s="112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</row>
    <row r="96" spans="1:34" s="114" customFormat="1" x14ac:dyDescent="0.2">
      <c r="A96" s="99"/>
      <c r="B96" s="100">
        <v>3</v>
      </c>
      <c r="C96" s="100">
        <v>0</v>
      </c>
      <c r="D96" s="101">
        <f>IF(B96=1,$J$10,IF(B96=2,$J$11,IF(B96=3,$J$12," ")))</f>
        <v>0</v>
      </c>
      <c r="E96" s="102">
        <f>ROUND(C96*D96,2)</f>
        <v>0</v>
      </c>
      <c r="F96" s="111"/>
      <c r="G96" s="111"/>
      <c r="H96" s="112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</row>
    <row r="97" spans="1:34" s="114" customFormat="1" x14ac:dyDescent="0.2">
      <c r="A97" s="107"/>
      <c r="B97" s="108"/>
      <c r="C97" s="108"/>
      <c r="D97" s="109"/>
      <c r="E97" s="110">
        <f>SUM(E94:E96)</f>
        <v>0</v>
      </c>
      <c r="F97" s="111"/>
      <c r="G97" s="111"/>
      <c r="H97" s="112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3"/>
      <c r="AH97" s="113"/>
    </row>
    <row r="98" spans="1:34" s="114" customFormat="1" x14ac:dyDescent="0.2">
      <c r="A98" s="96">
        <f>A93+1</f>
        <v>17</v>
      </c>
      <c r="B98" s="475" t="s">
        <v>98</v>
      </c>
      <c r="C98" s="476"/>
      <c r="D98" s="476"/>
      <c r="E98" s="477"/>
      <c r="F98" s="111"/>
      <c r="G98" s="111"/>
      <c r="H98" s="112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3"/>
      <c r="AB98" s="113"/>
      <c r="AC98" s="113"/>
      <c r="AD98" s="113"/>
      <c r="AE98" s="113"/>
      <c r="AF98" s="113"/>
      <c r="AG98" s="113"/>
      <c r="AH98" s="113"/>
    </row>
    <row r="99" spans="1:34" s="114" customFormat="1" x14ac:dyDescent="0.2">
      <c r="A99" s="99"/>
      <c r="B99" s="100">
        <v>1</v>
      </c>
      <c r="C99" s="100">
        <v>4</v>
      </c>
      <c r="D99" s="101">
        <f>IF(B99=1,$J$10,IF(B99=2,$J$11,IF(B99=3,$J$12," ")))</f>
        <v>0</v>
      </c>
      <c r="E99" s="102">
        <f>ROUND(C99*D99,2)</f>
        <v>0</v>
      </c>
      <c r="F99" s="111"/>
      <c r="G99" s="111"/>
      <c r="H99" s="112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</row>
    <row r="100" spans="1:34" s="114" customFormat="1" x14ac:dyDescent="0.2">
      <c r="A100" s="99"/>
      <c r="B100" s="100">
        <v>2</v>
      </c>
      <c r="C100" s="100">
        <v>0</v>
      </c>
      <c r="D100" s="101">
        <f>IF(B100=1,$J$10,IF(B100=2,$J$11,IF(B100=3,$J$12," ")))</f>
        <v>0</v>
      </c>
      <c r="E100" s="102">
        <f>ROUND(C100*D100,2)</f>
        <v>0</v>
      </c>
      <c r="F100" s="111"/>
      <c r="G100" s="111"/>
      <c r="H100" s="112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</row>
    <row r="101" spans="1:34" s="114" customFormat="1" x14ac:dyDescent="0.2">
      <c r="A101" s="99"/>
      <c r="B101" s="100">
        <v>3</v>
      </c>
      <c r="C101" s="100">
        <v>1</v>
      </c>
      <c r="D101" s="101">
        <f>IF(B101=1,$J$10,IF(B101=2,$J$11,IF(B101=3,$J$12," ")))</f>
        <v>0</v>
      </c>
      <c r="E101" s="102">
        <f>ROUND(C101*D101,2)</f>
        <v>0</v>
      </c>
      <c r="F101" s="111"/>
      <c r="G101" s="111"/>
      <c r="H101" s="112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3"/>
      <c r="AH101" s="113"/>
    </row>
    <row r="102" spans="1:34" s="114" customFormat="1" x14ac:dyDescent="0.2">
      <c r="A102" s="107"/>
      <c r="B102" s="108"/>
      <c r="C102" s="108"/>
      <c r="D102" s="109"/>
      <c r="E102" s="110">
        <f>SUM(E99:E101)</f>
        <v>0</v>
      </c>
      <c r="F102" s="111"/>
      <c r="G102" s="111"/>
      <c r="H102" s="112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</row>
    <row r="103" spans="1:34" s="114" customFormat="1" x14ac:dyDescent="0.2">
      <c r="A103" s="96">
        <f>A98+1</f>
        <v>18</v>
      </c>
      <c r="B103" s="475" t="s">
        <v>99</v>
      </c>
      <c r="C103" s="476"/>
      <c r="D103" s="476"/>
      <c r="E103" s="477"/>
      <c r="F103" s="111"/>
      <c r="G103" s="111"/>
      <c r="H103" s="112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</row>
    <row r="104" spans="1:34" s="114" customFormat="1" x14ac:dyDescent="0.2">
      <c r="A104" s="99"/>
      <c r="B104" s="100">
        <v>1</v>
      </c>
      <c r="C104" s="100">
        <v>3</v>
      </c>
      <c r="D104" s="101">
        <f>IF(B104=1,$J$10,IF(B104=2,$J$11,IF(B104=3,$J$12," ")))</f>
        <v>0</v>
      </c>
      <c r="E104" s="102">
        <f>ROUND(C104*D104,2)</f>
        <v>0</v>
      </c>
      <c r="F104" s="111"/>
      <c r="G104" s="111"/>
      <c r="H104" s="112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</row>
    <row r="105" spans="1:34" s="114" customFormat="1" x14ac:dyDescent="0.2">
      <c r="A105" s="99"/>
      <c r="B105" s="100">
        <v>2</v>
      </c>
      <c r="C105" s="100">
        <v>0</v>
      </c>
      <c r="D105" s="101">
        <f>IF(B105=1,$J$10,IF(B105=2,$J$11,IF(B105=3,$J$12," ")))</f>
        <v>0</v>
      </c>
      <c r="E105" s="102">
        <f>ROUND(C105*D105,2)</f>
        <v>0</v>
      </c>
      <c r="F105" s="111"/>
      <c r="G105" s="111"/>
      <c r="H105" s="112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</row>
    <row r="106" spans="1:34" s="114" customFormat="1" x14ac:dyDescent="0.2">
      <c r="A106" s="99"/>
      <c r="B106" s="100">
        <v>3</v>
      </c>
      <c r="C106" s="100">
        <v>0</v>
      </c>
      <c r="D106" s="101">
        <f>IF(B106=1,$J$10,IF(B106=2,$J$11,IF(B106=3,$J$12," ")))</f>
        <v>0</v>
      </c>
      <c r="E106" s="102">
        <f>ROUND(C106*D106,2)</f>
        <v>0</v>
      </c>
      <c r="F106" s="111"/>
      <c r="G106" s="111"/>
      <c r="H106" s="112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</row>
    <row r="107" spans="1:34" s="114" customFormat="1" x14ac:dyDescent="0.2">
      <c r="A107" s="107"/>
      <c r="B107" s="108"/>
      <c r="C107" s="108"/>
      <c r="D107" s="109"/>
      <c r="E107" s="110">
        <f>SUM(E104:E106)</f>
        <v>0</v>
      </c>
      <c r="F107" s="111"/>
      <c r="G107" s="111"/>
      <c r="H107" s="112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</row>
    <row r="108" spans="1:34" s="114" customFormat="1" x14ac:dyDescent="0.2">
      <c r="A108" s="96">
        <f>A103+1</f>
        <v>19</v>
      </c>
      <c r="B108" s="475" t="s">
        <v>100</v>
      </c>
      <c r="C108" s="476"/>
      <c r="D108" s="476"/>
      <c r="E108" s="477"/>
      <c r="F108" s="111"/>
      <c r="G108" s="111"/>
      <c r="H108" s="112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  <c r="AF108" s="113"/>
      <c r="AG108" s="113"/>
      <c r="AH108" s="113"/>
    </row>
    <row r="109" spans="1:34" s="114" customFormat="1" x14ac:dyDescent="0.2">
      <c r="A109" s="99"/>
      <c r="B109" s="100">
        <v>1</v>
      </c>
      <c r="C109" s="100">
        <v>3</v>
      </c>
      <c r="D109" s="101">
        <f>IF(B109=1,$J$10,IF(B109=2,$J$11,IF(B109=3,$J$12," ")))</f>
        <v>0</v>
      </c>
      <c r="E109" s="102">
        <f>ROUND(C109*D109,2)</f>
        <v>0</v>
      </c>
      <c r="F109" s="111"/>
      <c r="G109" s="111"/>
      <c r="H109" s="112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</row>
    <row r="110" spans="1:34" s="114" customFormat="1" x14ac:dyDescent="0.2">
      <c r="A110" s="99"/>
      <c r="B110" s="100">
        <v>2</v>
      </c>
      <c r="C110" s="100">
        <v>0</v>
      </c>
      <c r="D110" s="101">
        <f>IF(B110=1,$J$10,IF(B110=2,$J$11,IF(B110=3,$J$12," ")))</f>
        <v>0</v>
      </c>
      <c r="E110" s="102">
        <f>ROUND(C110*D110,2)</f>
        <v>0</v>
      </c>
      <c r="F110" s="111"/>
      <c r="G110" s="111"/>
      <c r="H110" s="112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  <c r="AF110" s="113"/>
      <c r="AG110" s="113"/>
      <c r="AH110" s="113"/>
    </row>
    <row r="111" spans="1:34" s="114" customFormat="1" x14ac:dyDescent="0.2">
      <c r="A111" s="99"/>
      <c r="B111" s="100">
        <v>3</v>
      </c>
      <c r="C111" s="100">
        <v>2</v>
      </c>
      <c r="D111" s="101">
        <f>IF(B111=1,$J$10,IF(B111=2,$J$11,IF(B111=3,$J$12," ")))</f>
        <v>0</v>
      </c>
      <c r="E111" s="102">
        <f>ROUND(C111*D111,2)</f>
        <v>0</v>
      </c>
      <c r="F111" s="111"/>
      <c r="G111" s="111"/>
      <c r="H111" s="112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  <c r="AF111" s="113"/>
      <c r="AG111" s="113"/>
      <c r="AH111" s="113"/>
    </row>
    <row r="112" spans="1:34" s="114" customFormat="1" x14ac:dyDescent="0.2">
      <c r="A112" s="107"/>
      <c r="B112" s="108"/>
      <c r="C112" s="108"/>
      <c r="D112" s="109"/>
      <c r="E112" s="110">
        <f>SUM(E109:E111)</f>
        <v>0</v>
      </c>
      <c r="F112" s="111"/>
      <c r="G112" s="111"/>
      <c r="H112" s="112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  <c r="AF112" s="113"/>
      <c r="AG112" s="113"/>
      <c r="AH112" s="113"/>
    </row>
    <row r="113" spans="1:34" s="114" customFormat="1" x14ac:dyDescent="0.2">
      <c r="A113" s="96">
        <f>A108+1</f>
        <v>20</v>
      </c>
      <c r="B113" s="475" t="s">
        <v>101</v>
      </c>
      <c r="C113" s="476"/>
      <c r="D113" s="476"/>
      <c r="E113" s="477"/>
      <c r="F113" s="111"/>
      <c r="G113" s="111"/>
      <c r="H113" s="112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  <c r="AF113" s="113"/>
      <c r="AG113" s="113"/>
      <c r="AH113" s="113"/>
    </row>
    <row r="114" spans="1:34" s="114" customFormat="1" x14ac:dyDescent="0.2">
      <c r="A114" s="99"/>
      <c r="B114" s="100">
        <v>1</v>
      </c>
      <c r="C114" s="100">
        <v>1</v>
      </c>
      <c r="D114" s="101">
        <f>IF(B114=1,$J$10,IF(B114=2,$J$11,IF(B114=3,$J$12," ")))</f>
        <v>0</v>
      </c>
      <c r="E114" s="102">
        <f>ROUND(C114*D114,2)</f>
        <v>0</v>
      </c>
      <c r="F114" s="111"/>
      <c r="G114" s="111"/>
      <c r="H114" s="112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  <c r="AF114" s="113"/>
      <c r="AG114" s="113"/>
      <c r="AH114" s="113"/>
    </row>
    <row r="115" spans="1:34" s="114" customFormat="1" x14ac:dyDescent="0.2">
      <c r="A115" s="99"/>
      <c r="B115" s="100">
        <v>2</v>
      </c>
      <c r="C115" s="100">
        <v>0</v>
      </c>
      <c r="D115" s="101">
        <f>IF(B115=1,$J$10,IF(B115=2,$J$11,IF(B115=3,$J$12," ")))</f>
        <v>0</v>
      </c>
      <c r="E115" s="102">
        <f>ROUND(C115*D115,2)</f>
        <v>0</v>
      </c>
      <c r="F115" s="111"/>
      <c r="G115" s="111"/>
      <c r="H115" s="112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</row>
    <row r="116" spans="1:34" s="114" customFormat="1" x14ac:dyDescent="0.2">
      <c r="A116" s="99"/>
      <c r="B116" s="100">
        <v>3</v>
      </c>
      <c r="C116" s="100">
        <v>1</v>
      </c>
      <c r="D116" s="101">
        <f>IF(B116=1,$J$10,IF(B116=2,$J$11,IF(B116=3,$J$12," ")))</f>
        <v>0</v>
      </c>
      <c r="E116" s="102">
        <f>ROUND(C116*D116,2)</f>
        <v>0</v>
      </c>
      <c r="F116" s="111"/>
      <c r="G116" s="111"/>
      <c r="H116" s="112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  <c r="AF116" s="113"/>
      <c r="AG116" s="113"/>
      <c r="AH116" s="113"/>
    </row>
    <row r="117" spans="1:34" s="114" customFormat="1" x14ac:dyDescent="0.2">
      <c r="A117" s="107"/>
      <c r="B117" s="108"/>
      <c r="C117" s="108"/>
      <c r="D117" s="109"/>
      <c r="E117" s="110">
        <f>SUM(E114:E116)</f>
        <v>0</v>
      </c>
      <c r="F117" s="111"/>
      <c r="G117" s="111"/>
      <c r="H117" s="112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  <c r="AF117" s="113"/>
      <c r="AG117" s="113"/>
      <c r="AH117" s="113"/>
    </row>
    <row r="118" spans="1:34" s="114" customFormat="1" x14ac:dyDescent="0.2">
      <c r="A118" s="96">
        <f>A113+1</f>
        <v>21</v>
      </c>
      <c r="B118" s="475" t="s">
        <v>102</v>
      </c>
      <c r="C118" s="476"/>
      <c r="D118" s="476"/>
      <c r="E118" s="477"/>
      <c r="F118" s="111"/>
      <c r="G118" s="111"/>
      <c r="H118" s="112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</row>
    <row r="119" spans="1:34" s="114" customFormat="1" x14ac:dyDescent="0.2">
      <c r="A119" s="99"/>
      <c r="B119" s="100">
        <v>1</v>
      </c>
      <c r="C119" s="100">
        <v>0</v>
      </c>
      <c r="D119" s="101">
        <f>IF(B119=1,$J$10,IF(B119=2,$J$11,IF(B119=3,$J$12," ")))</f>
        <v>0</v>
      </c>
      <c r="E119" s="102">
        <f>ROUND(C119*D119,2)</f>
        <v>0</v>
      </c>
      <c r="F119" s="111"/>
      <c r="G119" s="111"/>
      <c r="H119" s="112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</row>
    <row r="120" spans="1:34" s="114" customFormat="1" x14ac:dyDescent="0.2">
      <c r="A120" s="99"/>
      <c r="B120" s="100">
        <v>2</v>
      </c>
      <c r="C120" s="100">
        <v>0</v>
      </c>
      <c r="D120" s="101">
        <f>IF(B120=1,$J$10,IF(B120=2,$J$11,IF(B120=3,$J$12," ")))</f>
        <v>0</v>
      </c>
      <c r="E120" s="102">
        <f>ROUND(C120*D120,2)</f>
        <v>0</v>
      </c>
      <c r="F120" s="111"/>
      <c r="G120" s="111"/>
      <c r="H120" s="112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  <c r="AF120" s="113"/>
      <c r="AG120" s="113"/>
      <c r="AH120" s="113"/>
    </row>
    <row r="121" spans="1:34" s="114" customFormat="1" x14ac:dyDescent="0.2">
      <c r="A121" s="99"/>
      <c r="B121" s="100">
        <v>3</v>
      </c>
      <c r="C121" s="100">
        <v>1</v>
      </c>
      <c r="D121" s="101">
        <f>IF(B121=1,$J$10,IF(B121=2,$J$11,IF(B121=3,$J$12," ")))</f>
        <v>0</v>
      </c>
      <c r="E121" s="102">
        <f>ROUND(C121*D121,2)</f>
        <v>0</v>
      </c>
      <c r="F121" s="111"/>
      <c r="G121" s="111"/>
      <c r="H121" s="112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</row>
    <row r="122" spans="1:34" s="114" customFormat="1" x14ac:dyDescent="0.2">
      <c r="A122" s="107"/>
      <c r="B122" s="108"/>
      <c r="C122" s="108"/>
      <c r="D122" s="109"/>
      <c r="E122" s="110">
        <f>SUM(E119:E121)</f>
        <v>0</v>
      </c>
      <c r="F122" s="111"/>
      <c r="G122" s="111"/>
      <c r="H122" s="112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</row>
    <row r="123" spans="1:34" s="114" customFormat="1" x14ac:dyDescent="0.2">
      <c r="A123" s="96">
        <f>A113+1</f>
        <v>21</v>
      </c>
      <c r="B123" s="475" t="s">
        <v>103</v>
      </c>
      <c r="C123" s="476"/>
      <c r="D123" s="476"/>
      <c r="E123" s="477"/>
      <c r="F123" s="111"/>
      <c r="G123" s="111"/>
      <c r="H123" s="112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  <c r="AF123" s="113"/>
      <c r="AG123" s="113"/>
      <c r="AH123" s="113"/>
    </row>
    <row r="124" spans="1:34" s="114" customFormat="1" x14ac:dyDescent="0.2">
      <c r="A124" s="99"/>
      <c r="B124" s="100">
        <v>1</v>
      </c>
      <c r="C124" s="100">
        <v>3</v>
      </c>
      <c r="D124" s="101">
        <f>IF(B124=1,$J$10,IF(B124=2,$J$11,IF(B124=3,$J$12," ")))</f>
        <v>0</v>
      </c>
      <c r="E124" s="102">
        <f>ROUND(C124*D124,2)</f>
        <v>0</v>
      </c>
      <c r="F124" s="111"/>
      <c r="G124" s="111"/>
      <c r="H124" s="112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F124" s="113"/>
      <c r="AG124" s="113"/>
      <c r="AH124" s="113"/>
    </row>
    <row r="125" spans="1:34" s="114" customFormat="1" x14ac:dyDescent="0.2">
      <c r="A125" s="99"/>
      <c r="B125" s="100">
        <v>2</v>
      </c>
      <c r="C125" s="100">
        <v>0</v>
      </c>
      <c r="D125" s="101">
        <f>IF(B125=1,$J$10,IF(B125=2,$J$11,IF(B125=3,$J$12," ")))</f>
        <v>0</v>
      </c>
      <c r="E125" s="102">
        <f>ROUND(C125*D125,2)</f>
        <v>0</v>
      </c>
      <c r="F125" s="111"/>
      <c r="G125" s="111"/>
      <c r="H125" s="112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</row>
    <row r="126" spans="1:34" s="114" customFormat="1" x14ac:dyDescent="0.2">
      <c r="A126" s="99"/>
      <c r="B126" s="100">
        <v>3</v>
      </c>
      <c r="C126" s="100">
        <v>0</v>
      </c>
      <c r="D126" s="101">
        <f>IF(B126=1,$J$10,IF(B126=2,$J$11,IF(B126=3,$J$12," ")))</f>
        <v>0</v>
      </c>
      <c r="E126" s="102">
        <f>ROUND(C126*D126,2)</f>
        <v>0</v>
      </c>
      <c r="F126" s="111"/>
      <c r="G126" s="111"/>
      <c r="H126" s="112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  <c r="AF126" s="113"/>
      <c r="AG126" s="113"/>
      <c r="AH126" s="113"/>
    </row>
    <row r="127" spans="1:34" s="114" customFormat="1" x14ac:dyDescent="0.2">
      <c r="A127" s="107"/>
      <c r="B127" s="108"/>
      <c r="C127" s="108"/>
      <c r="D127" s="109"/>
      <c r="E127" s="110">
        <f>SUM(E124:E126)</f>
        <v>0</v>
      </c>
      <c r="F127" s="111"/>
      <c r="G127" s="111"/>
      <c r="H127" s="112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</row>
    <row r="128" spans="1:34" s="114" customFormat="1" x14ac:dyDescent="0.2">
      <c r="A128" s="96">
        <f>A123+1</f>
        <v>22</v>
      </c>
      <c r="B128" s="475" t="s">
        <v>104</v>
      </c>
      <c r="C128" s="476"/>
      <c r="D128" s="476"/>
      <c r="E128" s="477"/>
      <c r="F128" s="111"/>
      <c r="G128" s="111"/>
      <c r="H128" s="112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  <c r="AF128" s="113"/>
      <c r="AG128" s="113"/>
      <c r="AH128" s="113"/>
    </row>
    <row r="129" spans="1:34" s="114" customFormat="1" x14ac:dyDescent="0.2">
      <c r="A129" s="99"/>
      <c r="B129" s="100">
        <v>1</v>
      </c>
      <c r="C129" s="100">
        <v>5</v>
      </c>
      <c r="D129" s="101">
        <f>IF(B129=1,$J$10,IF(B129=2,$J$11,IF(B129=3,$J$12," ")))</f>
        <v>0</v>
      </c>
      <c r="E129" s="102">
        <f>ROUND(C129*D129,2)</f>
        <v>0</v>
      </c>
      <c r="F129" s="111"/>
      <c r="G129" s="111"/>
      <c r="H129" s="112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  <c r="AF129" s="113"/>
      <c r="AG129" s="113"/>
      <c r="AH129" s="113"/>
    </row>
    <row r="130" spans="1:34" s="114" customFormat="1" x14ac:dyDescent="0.2">
      <c r="A130" s="99"/>
      <c r="B130" s="100">
        <v>2</v>
      </c>
      <c r="C130" s="100">
        <v>0</v>
      </c>
      <c r="D130" s="101">
        <f>IF(B130=1,$J$10,IF(B130=2,$J$11,IF(B130=3,$J$12," ")))</f>
        <v>0</v>
      </c>
      <c r="E130" s="102">
        <f>ROUND(C130*D130,2)</f>
        <v>0</v>
      </c>
      <c r="F130" s="111"/>
      <c r="G130" s="111"/>
      <c r="H130" s="112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  <c r="AA130" s="113"/>
      <c r="AB130" s="113"/>
      <c r="AC130" s="113"/>
      <c r="AD130" s="113"/>
      <c r="AE130" s="113"/>
      <c r="AF130" s="113"/>
      <c r="AG130" s="113"/>
      <c r="AH130" s="113"/>
    </row>
    <row r="131" spans="1:34" s="114" customFormat="1" x14ac:dyDescent="0.2">
      <c r="A131" s="99"/>
      <c r="B131" s="100">
        <v>3</v>
      </c>
      <c r="C131" s="100">
        <v>1</v>
      </c>
      <c r="D131" s="101">
        <f>IF(B131=1,$J$10,IF(B131=2,$J$11,IF(B131=3,$J$12," ")))</f>
        <v>0</v>
      </c>
      <c r="E131" s="102">
        <f>ROUND(C131*D131,2)</f>
        <v>0</v>
      </c>
      <c r="F131" s="111"/>
      <c r="G131" s="111"/>
      <c r="H131" s="112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3"/>
      <c r="Z131" s="113"/>
      <c r="AA131" s="113"/>
      <c r="AB131" s="113"/>
      <c r="AC131" s="113"/>
      <c r="AD131" s="113"/>
      <c r="AE131" s="113"/>
      <c r="AF131" s="113"/>
      <c r="AG131" s="113"/>
      <c r="AH131" s="113"/>
    </row>
    <row r="132" spans="1:34" s="114" customFormat="1" x14ac:dyDescent="0.2">
      <c r="A132" s="107"/>
      <c r="B132" s="108"/>
      <c r="C132" s="108"/>
      <c r="D132" s="109"/>
      <c r="E132" s="110">
        <f>SUM(E129:E131)</f>
        <v>0</v>
      </c>
      <c r="F132" s="111"/>
      <c r="G132" s="111"/>
      <c r="H132" s="112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3"/>
      <c r="Z132" s="113"/>
      <c r="AA132" s="113"/>
      <c r="AB132" s="113"/>
      <c r="AC132" s="113"/>
      <c r="AD132" s="113"/>
      <c r="AE132" s="113"/>
      <c r="AF132" s="113"/>
      <c r="AG132" s="113"/>
      <c r="AH132" s="113"/>
    </row>
    <row r="133" spans="1:34" s="114" customFormat="1" x14ac:dyDescent="0.2">
      <c r="A133" s="96">
        <f>A128+1</f>
        <v>23</v>
      </c>
      <c r="B133" s="475" t="s">
        <v>105</v>
      </c>
      <c r="C133" s="476"/>
      <c r="D133" s="476"/>
      <c r="E133" s="477"/>
      <c r="F133" s="111"/>
      <c r="G133" s="111"/>
      <c r="H133" s="112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3"/>
      <c r="AA133" s="113"/>
      <c r="AB133" s="113"/>
      <c r="AC133" s="113"/>
      <c r="AD133" s="113"/>
      <c r="AE133" s="113"/>
      <c r="AF133" s="113"/>
      <c r="AG133" s="113"/>
      <c r="AH133" s="113"/>
    </row>
    <row r="134" spans="1:34" s="114" customFormat="1" x14ac:dyDescent="0.2">
      <c r="A134" s="99"/>
      <c r="B134" s="100">
        <v>1</v>
      </c>
      <c r="C134" s="100">
        <v>2</v>
      </c>
      <c r="D134" s="101">
        <f>IF(B134=1,$J$10,IF(B134=2,$J$11,IF(B134=3,$J$12," ")))</f>
        <v>0</v>
      </c>
      <c r="E134" s="102">
        <f>ROUND(C134*D134,2)</f>
        <v>0</v>
      </c>
      <c r="F134" s="111"/>
      <c r="G134" s="111"/>
      <c r="H134" s="112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3"/>
      <c r="Z134" s="113"/>
      <c r="AA134" s="113"/>
      <c r="AB134" s="113"/>
      <c r="AC134" s="113"/>
      <c r="AD134" s="113"/>
      <c r="AE134" s="113"/>
      <c r="AF134" s="113"/>
      <c r="AG134" s="113"/>
      <c r="AH134" s="113"/>
    </row>
    <row r="135" spans="1:34" s="114" customFormat="1" x14ac:dyDescent="0.2">
      <c r="A135" s="99"/>
      <c r="B135" s="100">
        <v>2</v>
      </c>
      <c r="C135" s="100">
        <v>0</v>
      </c>
      <c r="D135" s="101">
        <f>IF(B135=1,$J$10,IF(B135=2,$J$11,IF(B135=3,$J$12," ")))</f>
        <v>0</v>
      </c>
      <c r="E135" s="102">
        <f>ROUND(C135*D135,2)</f>
        <v>0</v>
      </c>
      <c r="F135" s="111"/>
      <c r="G135" s="111"/>
      <c r="H135" s="112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3"/>
      <c r="AE135" s="113"/>
      <c r="AF135" s="113"/>
      <c r="AG135" s="113"/>
      <c r="AH135" s="113"/>
    </row>
    <row r="136" spans="1:34" s="115" customFormat="1" x14ac:dyDescent="0.2">
      <c r="A136" s="99"/>
      <c r="B136" s="100">
        <v>3</v>
      </c>
      <c r="C136" s="100">
        <v>0</v>
      </c>
      <c r="D136" s="101">
        <f>IF(B136=1,$J$10,IF(B136=2,$J$11,IF(B136=3,$J$12," ")))</f>
        <v>0</v>
      </c>
      <c r="E136" s="102">
        <f>ROUND(C136*D136,2)</f>
        <v>0</v>
      </c>
      <c r="F136" s="111"/>
      <c r="G136" s="111"/>
      <c r="H136" s="112"/>
      <c r="I136" s="113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</row>
    <row r="137" spans="1:34" s="117" customFormat="1" x14ac:dyDescent="0.2">
      <c r="A137" s="107"/>
      <c r="B137" s="108"/>
      <c r="C137" s="108"/>
      <c r="D137" s="109"/>
      <c r="E137" s="110">
        <f>SUM(E134:E136)</f>
        <v>0</v>
      </c>
      <c r="F137" s="111"/>
      <c r="G137" s="111"/>
      <c r="H137" s="112"/>
      <c r="I137" s="113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  <c r="AA137" s="116"/>
      <c r="AB137" s="116"/>
      <c r="AC137" s="116"/>
      <c r="AD137" s="116"/>
      <c r="AE137" s="116"/>
      <c r="AF137" s="116"/>
      <c r="AG137" s="116"/>
      <c r="AH137" s="116"/>
    </row>
    <row r="138" spans="1:34" s="117" customFormat="1" x14ac:dyDescent="0.2">
      <c r="A138" s="96">
        <f>A133+1</f>
        <v>24</v>
      </c>
      <c r="B138" s="475" t="s">
        <v>106</v>
      </c>
      <c r="C138" s="476"/>
      <c r="D138" s="476"/>
      <c r="E138" s="477"/>
      <c r="F138" s="111"/>
      <c r="G138" s="111"/>
      <c r="H138" s="112"/>
      <c r="I138" s="113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</row>
    <row r="139" spans="1:34" s="117" customFormat="1" x14ac:dyDescent="0.2">
      <c r="A139" s="99"/>
      <c r="B139" s="100">
        <v>1</v>
      </c>
      <c r="C139" s="100">
        <v>3</v>
      </c>
      <c r="D139" s="101">
        <f>IF(B139=1,$J$10,IF(B139=2,$J$11,IF(B139=3,$J$12," ")))</f>
        <v>0</v>
      </c>
      <c r="E139" s="102">
        <f>ROUND(C139*D139,2)</f>
        <v>0</v>
      </c>
      <c r="F139" s="111"/>
      <c r="G139" s="111"/>
      <c r="H139" s="112"/>
      <c r="I139" s="74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  <c r="AA139" s="116"/>
      <c r="AB139" s="116"/>
      <c r="AC139" s="116"/>
      <c r="AD139" s="116"/>
      <c r="AE139" s="116"/>
      <c r="AF139" s="116"/>
      <c r="AG139" s="116"/>
      <c r="AH139" s="116"/>
    </row>
    <row r="140" spans="1:34" s="117" customFormat="1" x14ac:dyDescent="0.2">
      <c r="A140" s="99"/>
      <c r="B140" s="100">
        <v>2</v>
      </c>
      <c r="C140" s="100">
        <v>0</v>
      </c>
      <c r="D140" s="101">
        <f>IF(B140=1,$J$10,IF(B140=2,$J$11,IF(B140=3,$J$12," ")))</f>
        <v>0</v>
      </c>
      <c r="E140" s="102">
        <f>ROUND(C140*D140,2)</f>
        <v>0</v>
      </c>
      <c r="F140" s="111"/>
      <c r="G140" s="111"/>
      <c r="H140" s="112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</row>
    <row r="141" spans="1:34" s="117" customFormat="1" x14ac:dyDescent="0.2">
      <c r="A141" s="99"/>
      <c r="B141" s="100">
        <v>3</v>
      </c>
      <c r="C141" s="100">
        <v>1</v>
      </c>
      <c r="D141" s="101">
        <f>IF(B141=1,$J$10,IF(B141=2,$J$11,IF(B141=3,$J$12," ")))</f>
        <v>0</v>
      </c>
      <c r="E141" s="102">
        <f>ROUND(C141*D141,2)</f>
        <v>0</v>
      </c>
      <c r="F141" s="111"/>
      <c r="G141" s="111"/>
      <c r="H141" s="112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  <c r="AA141" s="116"/>
      <c r="AB141" s="116"/>
      <c r="AC141" s="116"/>
      <c r="AD141" s="116"/>
      <c r="AE141" s="116"/>
      <c r="AF141" s="116"/>
      <c r="AG141" s="116"/>
      <c r="AH141" s="116"/>
    </row>
    <row r="142" spans="1:34" s="117" customFormat="1" x14ac:dyDescent="0.2">
      <c r="A142" s="107"/>
      <c r="B142" s="108"/>
      <c r="C142" s="108"/>
      <c r="D142" s="109"/>
      <c r="E142" s="110">
        <f>SUM(E139:E141)</f>
        <v>0</v>
      </c>
      <c r="F142" s="111"/>
      <c r="G142" s="111"/>
      <c r="H142" s="112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  <c r="AA142" s="116"/>
      <c r="AB142" s="116"/>
      <c r="AC142" s="116"/>
      <c r="AD142" s="116"/>
      <c r="AE142" s="116"/>
      <c r="AF142" s="116"/>
      <c r="AG142" s="116"/>
      <c r="AH142" s="116"/>
    </row>
    <row r="143" spans="1:34" s="117" customFormat="1" x14ac:dyDescent="0.2">
      <c r="A143" s="96">
        <f>A138+1</f>
        <v>25</v>
      </c>
      <c r="B143" s="475" t="s">
        <v>107</v>
      </c>
      <c r="C143" s="476"/>
      <c r="D143" s="476"/>
      <c r="E143" s="477"/>
      <c r="F143" s="111"/>
      <c r="G143" s="111"/>
      <c r="H143" s="112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  <c r="AA143" s="116"/>
      <c r="AB143" s="116"/>
      <c r="AC143" s="116"/>
      <c r="AD143" s="116"/>
      <c r="AE143" s="116"/>
      <c r="AF143" s="116"/>
      <c r="AG143" s="116"/>
      <c r="AH143" s="116"/>
    </row>
    <row r="144" spans="1:34" s="117" customFormat="1" x14ac:dyDescent="0.2">
      <c r="A144" s="99"/>
      <c r="B144" s="100">
        <v>1</v>
      </c>
      <c r="C144" s="100">
        <v>5</v>
      </c>
      <c r="D144" s="101">
        <f>IF(B144=1,$J$10,IF(B144=2,$J$11,IF(B144=3,$J$12," ")))</f>
        <v>0</v>
      </c>
      <c r="E144" s="102">
        <f>ROUND(C144*D144,2)</f>
        <v>0</v>
      </c>
      <c r="F144" s="111"/>
      <c r="G144" s="111"/>
      <c r="H144" s="112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  <c r="AA144" s="116"/>
      <c r="AB144" s="116"/>
      <c r="AC144" s="116"/>
      <c r="AD144" s="116"/>
      <c r="AE144" s="116"/>
      <c r="AF144" s="116"/>
      <c r="AG144" s="116"/>
      <c r="AH144" s="116"/>
    </row>
    <row r="145" spans="1:34" s="117" customFormat="1" x14ac:dyDescent="0.2">
      <c r="A145" s="99"/>
      <c r="B145" s="100">
        <v>2</v>
      </c>
      <c r="C145" s="100">
        <v>0</v>
      </c>
      <c r="D145" s="101">
        <f>IF(B145=1,$J$10,IF(B145=2,$J$11,IF(B145=3,$J$12," ")))</f>
        <v>0</v>
      </c>
      <c r="E145" s="102">
        <f>ROUND(C145*D145,2)</f>
        <v>0</v>
      </c>
      <c r="F145" s="111"/>
      <c r="G145" s="111"/>
      <c r="H145" s="112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  <c r="AA145" s="116"/>
      <c r="AB145" s="116"/>
      <c r="AC145" s="116"/>
      <c r="AD145" s="116"/>
      <c r="AE145" s="116"/>
      <c r="AF145" s="116"/>
      <c r="AG145" s="116"/>
      <c r="AH145" s="116"/>
    </row>
    <row r="146" spans="1:34" s="117" customFormat="1" x14ac:dyDescent="0.2">
      <c r="A146" s="99"/>
      <c r="B146" s="100">
        <v>3</v>
      </c>
      <c r="C146" s="100">
        <v>1</v>
      </c>
      <c r="D146" s="101">
        <f>IF(B146=1,$J$10,IF(B146=2,$J$11,IF(B146=3,$J$12," ")))</f>
        <v>0</v>
      </c>
      <c r="E146" s="102">
        <f>ROUND(C146*D146,2)</f>
        <v>0</v>
      </c>
      <c r="F146" s="111"/>
      <c r="G146" s="111"/>
      <c r="H146" s="112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</row>
    <row r="147" spans="1:34" s="117" customFormat="1" x14ac:dyDescent="0.2">
      <c r="A147" s="107"/>
      <c r="B147" s="108"/>
      <c r="C147" s="108"/>
      <c r="D147" s="109"/>
      <c r="E147" s="110">
        <f>SUM(E144:E146)</f>
        <v>0</v>
      </c>
      <c r="F147" s="111"/>
      <c r="G147" s="111"/>
      <c r="H147" s="112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  <c r="AA147" s="116"/>
      <c r="AB147" s="116"/>
      <c r="AC147" s="116"/>
      <c r="AD147" s="116"/>
      <c r="AE147" s="116"/>
      <c r="AF147" s="116"/>
      <c r="AG147" s="116"/>
      <c r="AH147" s="116"/>
    </row>
    <row r="148" spans="1:34" s="117" customFormat="1" x14ac:dyDescent="0.2">
      <c r="A148" s="96">
        <f>A143+1</f>
        <v>26</v>
      </c>
      <c r="B148" s="475" t="s">
        <v>108</v>
      </c>
      <c r="C148" s="476"/>
      <c r="D148" s="476"/>
      <c r="E148" s="477"/>
      <c r="F148" s="111"/>
      <c r="G148" s="111"/>
      <c r="H148" s="112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  <c r="AA148" s="116"/>
      <c r="AB148" s="116"/>
      <c r="AC148" s="116"/>
      <c r="AD148" s="116"/>
      <c r="AE148" s="116"/>
      <c r="AF148" s="116"/>
      <c r="AG148" s="116"/>
      <c r="AH148" s="116"/>
    </row>
    <row r="149" spans="1:34" s="117" customFormat="1" x14ac:dyDescent="0.2">
      <c r="A149" s="99"/>
      <c r="B149" s="100">
        <v>1</v>
      </c>
      <c r="C149" s="100">
        <v>2</v>
      </c>
      <c r="D149" s="101">
        <f>IF(B149=1,$J$10,IF(B149=2,$J$11,IF(B149=3,$J$12," ")))</f>
        <v>0</v>
      </c>
      <c r="E149" s="102">
        <f>ROUND(C149*D149,2)</f>
        <v>0</v>
      </c>
      <c r="F149" s="111"/>
      <c r="G149" s="111"/>
      <c r="H149" s="112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  <c r="AA149" s="116"/>
      <c r="AB149" s="116"/>
      <c r="AC149" s="116"/>
      <c r="AD149" s="116"/>
      <c r="AE149" s="116"/>
      <c r="AF149" s="116"/>
      <c r="AG149" s="116"/>
      <c r="AH149" s="116"/>
    </row>
    <row r="150" spans="1:34" s="117" customFormat="1" x14ac:dyDescent="0.2">
      <c r="A150" s="99"/>
      <c r="B150" s="100">
        <v>2</v>
      </c>
      <c r="C150" s="100">
        <v>0</v>
      </c>
      <c r="D150" s="101">
        <f>IF(B150=1,$J$10,IF(B150=2,$J$11,IF(B150=3,$J$12," ")))</f>
        <v>0</v>
      </c>
      <c r="E150" s="102">
        <f>ROUND(C150*D150,2)</f>
        <v>0</v>
      </c>
      <c r="F150" s="111"/>
      <c r="G150" s="111"/>
      <c r="H150" s="112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  <c r="AA150" s="116"/>
      <c r="AB150" s="116"/>
      <c r="AC150" s="116"/>
      <c r="AD150" s="116"/>
      <c r="AE150" s="116"/>
      <c r="AF150" s="116"/>
      <c r="AG150" s="116"/>
      <c r="AH150" s="116"/>
    </row>
    <row r="151" spans="1:34" s="117" customFormat="1" x14ac:dyDescent="0.2">
      <c r="A151" s="99"/>
      <c r="B151" s="100">
        <v>3</v>
      </c>
      <c r="C151" s="100">
        <v>1</v>
      </c>
      <c r="D151" s="101">
        <f>IF(B151=1,$J$10,IF(B151=2,$J$11,IF(B151=3,$J$12," ")))</f>
        <v>0</v>
      </c>
      <c r="E151" s="102">
        <f>ROUND(C151*D151,2)</f>
        <v>0</v>
      </c>
      <c r="F151" s="111"/>
      <c r="G151" s="111"/>
      <c r="H151" s="112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  <c r="AA151" s="116"/>
      <c r="AB151" s="116"/>
      <c r="AC151" s="116"/>
      <c r="AD151" s="116"/>
      <c r="AE151" s="116"/>
      <c r="AF151" s="116"/>
      <c r="AG151" s="116"/>
      <c r="AH151" s="116"/>
    </row>
    <row r="152" spans="1:34" s="117" customFormat="1" x14ac:dyDescent="0.2">
      <c r="A152" s="107"/>
      <c r="B152" s="108"/>
      <c r="C152" s="108"/>
      <c r="D152" s="109"/>
      <c r="E152" s="110">
        <f>SUM(E149:E151)</f>
        <v>0</v>
      </c>
      <c r="F152" s="111"/>
      <c r="G152" s="111"/>
      <c r="H152" s="112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  <c r="AA152" s="116"/>
      <c r="AB152" s="116"/>
      <c r="AC152" s="116"/>
      <c r="AD152" s="116"/>
      <c r="AE152" s="116"/>
      <c r="AF152" s="116"/>
      <c r="AG152" s="116"/>
      <c r="AH152" s="116"/>
    </row>
    <row r="153" spans="1:34" s="117" customFormat="1" x14ac:dyDescent="0.2">
      <c r="A153" s="96">
        <f>A148+1</f>
        <v>27</v>
      </c>
      <c r="B153" s="475" t="s">
        <v>109</v>
      </c>
      <c r="C153" s="476"/>
      <c r="D153" s="476"/>
      <c r="E153" s="477"/>
      <c r="F153" s="111"/>
      <c r="G153" s="111"/>
      <c r="H153" s="112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  <c r="AA153" s="116"/>
      <c r="AB153" s="116"/>
      <c r="AC153" s="116"/>
      <c r="AD153" s="116"/>
      <c r="AE153" s="116"/>
      <c r="AF153" s="116"/>
      <c r="AG153" s="116"/>
      <c r="AH153" s="116"/>
    </row>
    <row r="154" spans="1:34" s="117" customFormat="1" x14ac:dyDescent="0.2">
      <c r="A154" s="99"/>
      <c r="B154" s="100">
        <v>1</v>
      </c>
      <c r="C154" s="100">
        <v>2</v>
      </c>
      <c r="D154" s="101">
        <f>IF(B154=1,$J$10,IF(B154=2,$J$11,IF(B154=3,$J$12," ")))</f>
        <v>0</v>
      </c>
      <c r="E154" s="102">
        <f>ROUND(C154*D154,2)</f>
        <v>0</v>
      </c>
      <c r="F154" s="111"/>
      <c r="G154" s="111"/>
      <c r="H154" s="112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</row>
    <row r="155" spans="1:34" s="117" customFormat="1" x14ac:dyDescent="0.2">
      <c r="A155" s="99"/>
      <c r="B155" s="100">
        <v>2</v>
      </c>
      <c r="C155" s="100">
        <v>0</v>
      </c>
      <c r="D155" s="101">
        <f>IF(B155=1,$J$10,IF(B155=2,$J$11,IF(B155=3,$J$12," ")))</f>
        <v>0</v>
      </c>
      <c r="E155" s="102">
        <f>ROUND(C155*D155,2)</f>
        <v>0</v>
      </c>
      <c r="F155" s="111"/>
      <c r="G155" s="111"/>
      <c r="H155" s="112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  <c r="AA155" s="116"/>
      <c r="AB155" s="116"/>
      <c r="AC155" s="116"/>
      <c r="AD155" s="116"/>
      <c r="AE155" s="116"/>
      <c r="AF155" s="116"/>
      <c r="AG155" s="116"/>
      <c r="AH155" s="116"/>
    </row>
    <row r="156" spans="1:34" s="117" customFormat="1" x14ac:dyDescent="0.2">
      <c r="A156" s="99"/>
      <c r="B156" s="100">
        <v>3</v>
      </c>
      <c r="C156" s="100">
        <v>1</v>
      </c>
      <c r="D156" s="101">
        <f>IF(B156=1,$J$10,IF(B156=2,$J$11,IF(B156=3,$J$12," ")))</f>
        <v>0</v>
      </c>
      <c r="E156" s="102">
        <f>ROUND(C156*D156,2)</f>
        <v>0</v>
      </c>
      <c r="F156" s="111"/>
      <c r="G156" s="111"/>
      <c r="H156" s="112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16"/>
    </row>
    <row r="157" spans="1:34" s="117" customFormat="1" x14ac:dyDescent="0.2">
      <c r="A157" s="107"/>
      <c r="B157" s="108"/>
      <c r="C157" s="108"/>
      <c r="D157" s="109"/>
      <c r="E157" s="110">
        <f>SUM(E154:E156)</f>
        <v>0</v>
      </c>
      <c r="F157" s="111"/>
      <c r="G157" s="111"/>
      <c r="H157" s="112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  <c r="AA157" s="116"/>
      <c r="AB157" s="116"/>
      <c r="AC157" s="116"/>
      <c r="AD157" s="116"/>
      <c r="AE157" s="116"/>
      <c r="AF157" s="116"/>
      <c r="AG157" s="116"/>
      <c r="AH157" s="116"/>
    </row>
    <row r="158" spans="1:34" s="117" customFormat="1" x14ac:dyDescent="0.2">
      <c r="A158" s="96">
        <f>A153+1</f>
        <v>28</v>
      </c>
      <c r="B158" s="475" t="s">
        <v>110</v>
      </c>
      <c r="C158" s="476"/>
      <c r="D158" s="476"/>
      <c r="E158" s="477"/>
      <c r="F158" s="111"/>
      <c r="G158" s="111"/>
      <c r="H158" s="112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  <c r="AA158" s="116"/>
      <c r="AB158" s="116"/>
      <c r="AC158" s="116"/>
      <c r="AD158" s="116"/>
      <c r="AE158" s="116"/>
      <c r="AF158" s="116"/>
      <c r="AG158" s="116"/>
      <c r="AH158" s="116"/>
    </row>
    <row r="159" spans="1:34" s="117" customFormat="1" x14ac:dyDescent="0.2">
      <c r="A159" s="99"/>
      <c r="B159" s="100">
        <v>1</v>
      </c>
      <c r="C159" s="100">
        <v>7</v>
      </c>
      <c r="D159" s="101">
        <f>IF(B159=1,$J$10,IF(B159=2,$J$11,IF(B159=3,$J$12," ")))</f>
        <v>0</v>
      </c>
      <c r="E159" s="102">
        <f>ROUND(C159*D159,2)</f>
        <v>0</v>
      </c>
      <c r="F159" s="111"/>
      <c r="G159" s="111"/>
      <c r="H159" s="112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  <c r="AA159" s="116"/>
      <c r="AB159" s="116"/>
      <c r="AC159" s="116"/>
      <c r="AD159" s="116"/>
      <c r="AE159" s="116"/>
      <c r="AF159" s="116"/>
      <c r="AG159" s="116"/>
      <c r="AH159" s="116"/>
    </row>
    <row r="160" spans="1:34" s="117" customFormat="1" x14ac:dyDescent="0.2">
      <c r="A160" s="99"/>
      <c r="B160" s="100">
        <v>2</v>
      </c>
      <c r="C160" s="100">
        <v>0</v>
      </c>
      <c r="D160" s="101">
        <f>IF(B160=1,$J$10,IF(B160=2,$J$11,IF(B160=3,$J$12," ")))</f>
        <v>0</v>
      </c>
      <c r="E160" s="102">
        <f>ROUND(C160*D160,2)</f>
        <v>0</v>
      </c>
      <c r="F160" s="111"/>
      <c r="G160" s="111"/>
      <c r="H160" s="112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  <c r="AA160" s="116"/>
      <c r="AB160" s="116"/>
      <c r="AC160" s="116"/>
      <c r="AD160" s="116"/>
      <c r="AE160" s="116"/>
      <c r="AF160" s="116"/>
      <c r="AG160" s="116"/>
      <c r="AH160" s="116"/>
    </row>
    <row r="161" spans="1:34" s="117" customFormat="1" x14ac:dyDescent="0.2">
      <c r="A161" s="99"/>
      <c r="B161" s="100">
        <v>3</v>
      </c>
      <c r="C161" s="100">
        <v>1</v>
      </c>
      <c r="D161" s="101">
        <f>IF(B161=1,$J$10,IF(B161=2,$J$11,IF(B161=3,$J$12," ")))</f>
        <v>0</v>
      </c>
      <c r="E161" s="102">
        <f>ROUND(C161*D161,2)</f>
        <v>0</v>
      </c>
      <c r="F161" s="111"/>
      <c r="G161" s="111"/>
      <c r="H161" s="112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  <c r="AA161" s="116"/>
      <c r="AB161" s="116"/>
      <c r="AC161" s="116"/>
      <c r="AD161" s="116"/>
      <c r="AE161" s="116"/>
      <c r="AF161" s="116"/>
      <c r="AG161" s="116"/>
      <c r="AH161" s="116"/>
    </row>
    <row r="162" spans="1:34" s="117" customFormat="1" x14ac:dyDescent="0.2">
      <c r="A162" s="107"/>
      <c r="B162" s="108"/>
      <c r="C162" s="108"/>
      <c r="D162" s="109"/>
      <c r="E162" s="110">
        <f>SUM(E159:E161)</f>
        <v>0</v>
      </c>
      <c r="F162" s="111"/>
      <c r="G162" s="111"/>
      <c r="H162" s="112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  <c r="AA162" s="116"/>
      <c r="AB162" s="116"/>
      <c r="AC162" s="116"/>
      <c r="AD162" s="116"/>
      <c r="AE162" s="116"/>
      <c r="AF162" s="116"/>
      <c r="AG162" s="116"/>
      <c r="AH162" s="116"/>
    </row>
    <row r="163" spans="1:34" s="117" customFormat="1" x14ac:dyDescent="0.2">
      <c r="A163" s="96">
        <f>A158+1</f>
        <v>29</v>
      </c>
      <c r="B163" s="475" t="s">
        <v>111</v>
      </c>
      <c r="C163" s="476"/>
      <c r="D163" s="476"/>
      <c r="E163" s="477"/>
      <c r="F163" s="111"/>
      <c r="G163" s="111"/>
      <c r="H163" s="112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  <c r="AA163" s="116"/>
      <c r="AB163" s="116"/>
      <c r="AC163" s="116"/>
      <c r="AD163" s="116"/>
      <c r="AE163" s="116"/>
      <c r="AF163" s="116"/>
      <c r="AG163" s="116"/>
      <c r="AH163" s="116"/>
    </row>
    <row r="164" spans="1:34" s="117" customFormat="1" x14ac:dyDescent="0.2">
      <c r="A164" s="99"/>
      <c r="B164" s="100">
        <v>1</v>
      </c>
      <c r="C164" s="100">
        <v>4</v>
      </c>
      <c r="D164" s="101">
        <f>IF(B164=1,$J$10,IF(B164=2,$J$11,IF(B164=3,$J$12," ")))</f>
        <v>0</v>
      </c>
      <c r="E164" s="102">
        <f>ROUND(C164*D164,2)</f>
        <v>0</v>
      </c>
      <c r="F164" s="111"/>
      <c r="G164" s="111"/>
      <c r="H164" s="112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  <c r="AA164" s="116"/>
      <c r="AB164" s="116"/>
      <c r="AC164" s="116"/>
      <c r="AD164" s="116"/>
      <c r="AE164" s="116"/>
      <c r="AF164" s="116"/>
      <c r="AG164" s="116"/>
      <c r="AH164" s="116"/>
    </row>
    <row r="165" spans="1:34" s="117" customFormat="1" x14ac:dyDescent="0.2">
      <c r="A165" s="99"/>
      <c r="B165" s="100">
        <v>2</v>
      </c>
      <c r="C165" s="100">
        <v>11</v>
      </c>
      <c r="D165" s="101">
        <f>IF(B165=1,$J$10,IF(B165=2,$J$11,IF(B165=3,$J$12," ")))</f>
        <v>0</v>
      </c>
      <c r="E165" s="102">
        <f>ROUND(C165*D165,2)</f>
        <v>0</v>
      </c>
      <c r="F165" s="111"/>
      <c r="G165" s="111"/>
      <c r="H165" s="112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  <c r="AA165" s="116"/>
      <c r="AB165" s="116"/>
      <c r="AC165" s="116"/>
      <c r="AD165" s="116"/>
      <c r="AE165" s="116"/>
      <c r="AF165" s="116"/>
      <c r="AG165" s="116"/>
      <c r="AH165" s="116"/>
    </row>
    <row r="166" spans="1:34" s="117" customFormat="1" x14ac:dyDescent="0.2">
      <c r="A166" s="99"/>
      <c r="B166" s="100">
        <v>3</v>
      </c>
      <c r="C166" s="100">
        <v>1</v>
      </c>
      <c r="D166" s="101">
        <f>IF(B166=1,$J$10,IF(B166=2,$J$11,IF(B166=3,$J$12," ")))</f>
        <v>0</v>
      </c>
      <c r="E166" s="102">
        <f>ROUND(C166*D166,2)</f>
        <v>0</v>
      </c>
      <c r="F166" s="111"/>
      <c r="G166" s="111"/>
      <c r="H166" s="112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  <c r="AA166" s="116"/>
      <c r="AB166" s="116"/>
      <c r="AC166" s="116"/>
      <c r="AD166" s="116"/>
      <c r="AE166" s="116"/>
      <c r="AF166" s="116"/>
      <c r="AG166" s="116"/>
      <c r="AH166" s="116"/>
    </row>
    <row r="167" spans="1:34" s="117" customFormat="1" x14ac:dyDescent="0.2">
      <c r="A167" s="107"/>
      <c r="B167" s="108"/>
      <c r="C167" s="108"/>
      <c r="D167" s="109"/>
      <c r="E167" s="110">
        <f>SUM(E164:E166)</f>
        <v>0</v>
      </c>
      <c r="F167" s="111"/>
      <c r="G167" s="111"/>
      <c r="H167" s="112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  <c r="AA167" s="116"/>
      <c r="AB167" s="116"/>
      <c r="AC167" s="116"/>
      <c r="AD167" s="116"/>
      <c r="AE167" s="116"/>
      <c r="AF167" s="116"/>
      <c r="AG167" s="116"/>
      <c r="AH167" s="116"/>
    </row>
    <row r="168" spans="1:34" s="117" customFormat="1" x14ac:dyDescent="0.2">
      <c r="A168" s="96">
        <f>A163+1</f>
        <v>30</v>
      </c>
      <c r="B168" s="475" t="s">
        <v>112</v>
      </c>
      <c r="C168" s="476"/>
      <c r="D168" s="476"/>
      <c r="E168" s="477"/>
      <c r="F168" s="111"/>
      <c r="G168" s="111"/>
      <c r="H168" s="112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</row>
    <row r="169" spans="1:34" s="117" customFormat="1" x14ac:dyDescent="0.2">
      <c r="A169" s="99"/>
      <c r="B169" s="100">
        <v>1</v>
      </c>
      <c r="C169" s="100">
        <v>5</v>
      </c>
      <c r="D169" s="101">
        <f>IF(B169=1,$J$10,IF(B169=2,$J$11,IF(B169=3,$J$12," ")))</f>
        <v>0</v>
      </c>
      <c r="E169" s="102">
        <f>ROUND(C169*D169,2)</f>
        <v>0</v>
      </c>
      <c r="F169" s="111"/>
      <c r="G169" s="111"/>
      <c r="H169" s="112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  <c r="AA169" s="116"/>
      <c r="AB169" s="116"/>
      <c r="AC169" s="116"/>
      <c r="AD169" s="116"/>
      <c r="AE169" s="116"/>
      <c r="AF169" s="116"/>
      <c r="AG169" s="116"/>
      <c r="AH169" s="116"/>
    </row>
    <row r="170" spans="1:34" s="117" customFormat="1" x14ac:dyDescent="0.2">
      <c r="A170" s="99"/>
      <c r="B170" s="100">
        <v>2</v>
      </c>
      <c r="C170" s="100">
        <v>0</v>
      </c>
      <c r="D170" s="101">
        <f>IF(B170=1,$J$10,IF(B170=2,$J$11,IF(B170=3,$J$12," ")))</f>
        <v>0</v>
      </c>
      <c r="E170" s="102">
        <f>ROUND(C170*D170,2)</f>
        <v>0</v>
      </c>
      <c r="F170" s="111"/>
      <c r="G170" s="111"/>
      <c r="H170" s="112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  <c r="AA170" s="116"/>
      <c r="AB170" s="116"/>
      <c r="AC170" s="116"/>
      <c r="AD170" s="116"/>
      <c r="AE170" s="116"/>
      <c r="AF170" s="116"/>
      <c r="AG170" s="116"/>
      <c r="AH170" s="116"/>
    </row>
    <row r="171" spans="1:34" s="117" customFormat="1" x14ac:dyDescent="0.2">
      <c r="A171" s="99"/>
      <c r="B171" s="100">
        <v>3</v>
      </c>
      <c r="C171" s="100">
        <v>1</v>
      </c>
      <c r="D171" s="101">
        <f>IF(B171=1,$J$10,IF(B171=2,$J$11,IF(B171=3,$J$12," ")))</f>
        <v>0</v>
      </c>
      <c r="E171" s="102">
        <f>ROUND(C171*D171,2)</f>
        <v>0</v>
      </c>
      <c r="F171" s="111"/>
      <c r="G171" s="111"/>
      <c r="H171" s="112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  <c r="AA171" s="116"/>
      <c r="AB171" s="116"/>
      <c r="AC171" s="116"/>
      <c r="AD171" s="116"/>
      <c r="AE171" s="116"/>
      <c r="AF171" s="116"/>
      <c r="AG171" s="116"/>
      <c r="AH171" s="116"/>
    </row>
    <row r="172" spans="1:34" s="117" customFormat="1" x14ac:dyDescent="0.2">
      <c r="A172" s="107"/>
      <c r="B172" s="108"/>
      <c r="C172" s="108"/>
      <c r="D172" s="109"/>
      <c r="E172" s="110">
        <f>SUM(E169:E171)</f>
        <v>0</v>
      </c>
      <c r="F172" s="111"/>
      <c r="G172" s="111"/>
      <c r="H172" s="112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  <c r="Y172" s="116"/>
      <c r="Z172" s="116"/>
      <c r="AA172" s="116"/>
      <c r="AB172" s="116"/>
      <c r="AC172" s="116"/>
      <c r="AD172" s="116"/>
      <c r="AE172" s="116"/>
      <c r="AF172" s="116"/>
      <c r="AG172" s="116"/>
      <c r="AH172" s="116"/>
    </row>
    <row r="173" spans="1:34" s="117" customFormat="1" x14ac:dyDescent="0.2">
      <c r="A173" s="96">
        <f>A168+1</f>
        <v>31</v>
      </c>
      <c r="B173" s="475" t="s">
        <v>113</v>
      </c>
      <c r="C173" s="476"/>
      <c r="D173" s="476"/>
      <c r="E173" s="477"/>
      <c r="F173" s="111"/>
      <c r="G173" s="111"/>
      <c r="H173" s="112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  <c r="AA173" s="116"/>
      <c r="AB173" s="116"/>
      <c r="AC173" s="116"/>
      <c r="AD173" s="116"/>
      <c r="AE173" s="116"/>
      <c r="AF173" s="116"/>
      <c r="AG173" s="116"/>
      <c r="AH173" s="116"/>
    </row>
    <row r="174" spans="1:34" s="117" customFormat="1" x14ac:dyDescent="0.2">
      <c r="A174" s="99"/>
      <c r="B174" s="100">
        <v>1</v>
      </c>
      <c r="C174" s="100">
        <v>2</v>
      </c>
      <c r="D174" s="101">
        <f>IF(B174=1,$J$10,IF(B174=2,$J$11,IF(B174=3,$J$12," ")))</f>
        <v>0</v>
      </c>
      <c r="E174" s="102">
        <f>ROUND(C174*D174,2)</f>
        <v>0</v>
      </c>
      <c r="F174" s="111"/>
      <c r="G174" s="111"/>
      <c r="H174" s="112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  <c r="AA174" s="116"/>
      <c r="AB174" s="116"/>
      <c r="AC174" s="116"/>
      <c r="AD174" s="116"/>
      <c r="AE174" s="116"/>
      <c r="AF174" s="116"/>
      <c r="AG174" s="116"/>
      <c r="AH174" s="116"/>
    </row>
    <row r="175" spans="1:34" s="117" customFormat="1" x14ac:dyDescent="0.2">
      <c r="A175" s="99"/>
      <c r="B175" s="100">
        <v>2</v>
      </c>
      <c r="C175" s="100">
        <v>0</v>
      </c>
      <c r="D175" s="101">
        <f>IF(B175=1,$J$10,IF(B175=2,$J$11,IF(B175=3,$J$12," ")))</f>
        <v>0</v>
      </c>
      <c r="E175" s="102">
        <f>ROUND(C175*D175,2)</f>
        <v>0</v>
      </c>
      <c r="F175" s="111"/>
      <c r="G175" s="111"/>
      <c r="H175" s="112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</row>
    <row r="176" spans="1:34" s="117" customFormat="1" x14ac:dyDescent="0.2">
      <c r="A176" s="99"/>
      <c r="B176" s="100">
        <v>3</v>
      </c>
      <c r="C176" s="100">
        <v>1</v>
      </c>
      <c r="D176" s="101">
        <f>IF(B176=1,$J$10,IF(B176=2,$J$11,IF(B176=3,$J$12," ")))</f>
        <v>0</v>
      </c>
      <c r="E176" s="102">
        <f>ROUND(C176*D176,2)</f>
        <v>0</v>
      </c>
      <c r="F176" s="111"/>
      <c r="G176" s="111"/>
      <c r="H176" s="112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  <c r="AA176" s="116"/>
      <c r="AB176" s="116"/>
      <c r="AC176" s="116"/>
      <c r="AD176" s="116"/>
      <c r="AE176" s="116"/>
      <c r="AF176" s="116"/>
      <c r="AG176" s="116"/>
      <c r="AH176" s="116"/>
    </row>
    <row r="177" spans="1:34" s="117" customFormat="1" x14ac:dyDescent="0.2">
      <c r="A177" s="107"/>
      <c r="B177" s="108"/>
      <c r="C177" s="108"/>
      <c r="D177" s="109"/>
      <c r="E177" s="110">
        <f>SUM(E174:E176)</f>
        <v>0</v>
      </c>
      <c r="F177" s="111"/>
      <c r="G177" s="111"/>
      <c r="H177" s="112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  <c r="AA177" s="116"/>
      <c r="AB177" s="116"/>
      <c r="AC177" s="116"/>
      <c r="AD177" s="116"/>
      <c r="AE177" s="116"/>
      <c r="AF177" s="116"/>
      <c r="AG177" s="116"/>
      <c r="AH177" s="116"/>
    </row>
    <row r="178" spans="1:34" s="117" customFormat="1" x14ac:dyDescent="0.2">
      <c r="A178" s="96">
        <f>A173+1</f>
        <v>32</v>
      </c>
      <c r="B178" s="475" t="s">
        <v>114</v>
      </c>
      <c r="C178" s="476"/>
      <c r="D178" s="476"/>
      <c r="E178" s="477"/>
      <c r="F178" s="111"/>
      <c r="G178" s="111"/>
      <c r="H178" s="112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  <c r="Y178" s="116"/>
      <c r="Z178" s="116"/>
      <c r="AA178" s="116"/>
      <c r="AB178" s="116"/>
      <c r="AC178" s="116"/>
      <c r="AD178" s="116"/>
      <c r="AE178" s="116"/>
      <c r="AF178" s="116"/>
      <c r="AG178" s="116"/>
      <c r="AH178" s="116"/>
    </row>
    <row r="179" spans="1:34" s="117" customFormat="1" x14ac:dyDescent="0.2">
      <c r="A179" s="99"/>
      <c r="B179" s="100">
        <v>1</v>
      </c>
      <c r="C179" s="100">
        <v>3</v>
      </c>
      <c r="D179" s="101">
        <f>IF(B179=1,$J$10,IF(B179=2,$J$11,IF(B179=3,$J$12," ")))</f>
        <v>0</v>
      </c>
      <c r="E179" s="102">
        <f>ROUND(C179*D179,2)</f>
        <v>0</v>
      </c>
      <c r="F179" s="111"/>
      <c r="G179" s="111"/>
      <c r="H179" s="112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116"/>
      <c r="Y179" s="116"/>
      <c r="Z179" s="116"/>
      <c r="AA179" s="116"/>
      <c r="AB179" s="116"/>
      <c r="AC179" s="116"/>
      <c r="AD179" s="116"/>
      <c r="AE179" s="116"/>
      <c r="AF179" s="116"/>
      <c r="AG179" s="116"/>
      <c r="AH179" s="116"/>
    </row>
    <row r="180" spans="1:34" s="117" customFormat="1" x14ac:dyDescent="0.2">
      <c r="A180" s="99"/>
      <c r="B180" s="100">
        <v>2</v>
      </c>
      <c r="C180" s="100">
        <v>0</v>
      </c>
      <c r="D180" s="101">
        <f>IF(B180=1,$J$10,IF(B180=2,$J$11,IF(B180=3,$J$12," ")))</f>
        <v>0</v>
      </c>
      <c r="E180" s="102">
        <f>ROUND(C180*D180,2)</f>
        <v>0</v>
      </c>
      <c r="F180" s="111"/>
      <c r="G180" s="111"/>
      <c r="H180" s="112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6"/>
      <c r="AA180" s="116"/>
      <c r="AB180" s="116"/>
      <c r="AC180" s="116"/>
      <c r="AD180" s="116"/>
      <c r="AE180" s="116"/>
      <c r="AF180" s="116"/>
      <c r="AG180" s="116"/>
      <c r="AH180" s="116"/>
    </row>
    <row r="181" spans="1:34" s="117" customFormat="1" x14ac:dyDescent="0.2">
      <c r="A181" s="99"/>
      <c r="B181" s="100">
        <v>3</v>
      </c>
      <c r="C181" s="100">
        <v>0</v>
      </c>
      <c r="D181" s="101">
        <f>IF(B181=1,$J$10,IF(B181=2,$J$11,IF(B181=3,$J$12," ")))</f>
        <v>0</v>
      </c>
      <c r="E181" s="102">
        <f>ROUND(C181*D181,2)</f>
        <v>0</v>
      </c>
      <c r="F181" s="111"/>
      <c r="G181" s="111"/>
      <c r="H181" s="112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  <c r="AA181" s="116"/>
      <c r="AB181" s="116"/>
      <c r="AC181" s="116"/>
      <c r="AD181" s="116"/>
      <c r="AE181" s="116"/>
      <c r="AF181" s="116"/>
      <c r="AG181" s="116"/>
      <c r="AH181" s="116"/>
    </row>
    <row r="182" spans="1:34" s="117" customFormat="1" x14ac:dyDescent="0.2">
      <c r="A182" s="107"/>
      <c r="B182" s="108"/>
      <c r="C182" s="108"/>
      <c r="D182" s="109"/>
      <c r="E182" s="110">
        <f>SUM(E179:E181)</f>
        <v>0</v>
      </c>
      <c r="F182" s="111"/>
      <c r="G182" s="111"/>
      <c r="H182" s="112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116"/>
      <c r="Y182" s="116"/>
      <c r="Z182" s="116"/>
      <c r="AA182" s="116"/>
      <c r="AB182" s="116"/>
      <c r="AC182" s="116"/>
      <c r="AD182" s="116"/>
      <c r="AE182" s="116"/>
      <c r="AF182" s="116"/>
      <c r="AG182" s="116"/>
      <c r="AH182" s="116"/>
    </row>
    <row r="183" spans="1:34" s="117" customFormat="1" x14ac:dyDescent="0.2">
      <c r="A183" s="96">
        <f>A178+1</f>
        <v>33</v>
      </c>
      <c r="B183" s="475" t="s">
        <v>115</v>
      </c>
      <c r="C183" s="476"/>
      <c r="D183" s="476"/>
      <c r="E183" s="477"/>
      <c r="F183" s="111"/>
      <c r="G183" s="111"/>
      <c r="H183" s="112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  <c r="Z183" s="116"/>
      <c r="AA183" s="116"/>
      <c r="AB183" s="116"/>
      <c r="AC183" s="116"/>
      <c r="AD183" s="116"/>
      <c r="AE183" s="116"/>
      <c r="AF183" s="116"/>
      <c r="AG183" s="116"/>
      <c r="AH183" s="116"/>
    </row>
    <row r="184" spans="1:34" s="117" customFormat="1" x14ac:dyDescent="0.2">
      <c r="A184" s="99"/>
      <c r="B184" s="100">
        <v>1</v>
      </c>
      <c r="C184" s="100">
        <v>1</v>
      </c>
      <c r="D184" s="101">
        <f>IF(B184=1,$J$10,IF(B184=2,$J$11,IF(B184=3,$J$12," ")))</f>
        <v>0</v>
      </c>
      <c r="E184" s="102">
        <f>ROUND(C184*D184,2)</f>
        <v>0</v>
      </c>
      <c r="F184" s="111"/>
      <c r="G184" s="111"/>
      <c r="H184" s="112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  <c r="AA184" s="116"/>
      <c r="AB184" s="116"/>
      <c r="AC184" s="116"/>
      <c r="AD184" s="116"/>
      <c r="AE184" s="116"/>
      <c r="AF184" s="116"/>
      <c r="AG184" s="116"/>
      <c r="AH184" s="116"/>
    </row>
    <row r="185" spans="1:34" s="117" customFormat="1" x14ac:dyDescent="0.2">
      <c r="A185" s="99"/>
      <c r="B185" s="100">
        <v>2</v>
      </c>
      <c r="C185" s="100">
        <v>0</v>
      </c>
      <c r="D185" s="101">
        <f>IF(B185=1,$J$10,IF(B185=2,$J$11,IF(B185=3,$J$12," ")))</f>
        <v>0</v>
      </c>
      <c r="E185" s="102">
        <f>ROUND(C185*D185,2)</f>
        <v>0</v>
      </c>
      <c r="F185" s="111"/>
      <c r="G185" s="111"/>
      <c r="H185" s="112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  <c r="AA185" s="116"/>
      <c r="AB185" s="116"/>
      <c r="AC185" s="116"/>
      <c r="AD185" s="116"/>
      <c r="AE185" s="116"/>
      <c r="AF185" s="116"/>
      <c r="AG185" s="116"/>
      <c r="AH185" s="116"/>
    </row>
    <row r="186" spans="1:34" s="117" customFormat="1" x14ac:dyDescent="0.2">
      <c r="A186" s="99"/>
      <c r="B186" s="100">
        <v>3</v>
      </c>
      <c r="C186" s="100">
        <v>1</v>
      </c>
      <c r="D186" s="101">
        <f>IF(B186=1,$J$10,IF(B186=2,$J$11,IF(B186=3,$J$12," ")))</f>
        <v>0</v>
      </c>
      <c r="E186" s="102">
        <f>ROUND(C186*D186,2)</f>
        <v>0</v>
      </c>
      <c r="F186" s="111"/>
      <c r="G186" s="111"/>
      <c r="H186" s="112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  <c r="Z186" s="116"/>
      <c r="AA186" s="116"/>
      <c r="AB186" s="116"/>
      <c r="AC186" s="116"/>
      <c r="AD186" s="116"/>
      <c r="AE186" s="116"/>
      <c r="AF186" s="116"/>
      <c r="AG186" s="116"/>
      <c r="AH186" s="116"/>
    </row>
    <row r="187" spans="1:34" s="117" customFormat="1" x14ac:dyDescent="0.2">
      <c r="A187" s="107"/>
      <c r="B187" s="108"/>
      <c r="C187" s="108"/>
      <c r="D187" s="109"/>
      <c r="E187" s="110">
        <f>SUM(E184:E186)</f>
        <v>0</v>
      </c>
      <c r="F187" s="111"/>
      <c r="G187" s="111"/>
      <c r="H187" s="112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116"/>
      <c r="Y187" s="116"/>
      <c r="Z187" s="116"/>
      <c r="AA187" s="116"/>
      <c r="AB187" s="116"/>
      <c r="AC187" s="116"/>
      <c r="AD187" s="116"/>
      <c r="AE187" s="116"/>
      <c r="AF187" s="116"/>
      <c r="AG187" s="116"/>
      <c r="AH187" s="116"/>
    </row>
    <row r="188" spans="1:34" s="117" customFormat="1" x14ac:dyDescent="0.2">
      <c r="A188" s="96">
        <f>A183+1</f>
        <v>34</v>
      </c>
      <c r="B188" s="475" t="s">
        <v>109</v>
      </c>
      <c r="C188" s="476"/>
      <c r="D188" s="476"/>
      <c r="E188" s="477"/>
      <c r="F188" s="111"/>
      <c r="G188" s="111"/>
      <c r="H188" s="112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</row>
    <row r="189" spans="1:34" s="117" customFormat="1" x14ac:dyDescent="0.2">
      <c r="A189" s="99"/>
      <c r="B189" s="100">
        <v>1</v>
      </c>
      <c r="C189" s="100">
        <v>5</v>
      </c>
      <c r="D189" s="101">
        <f>IF(B189=1,$J$10,IF(B189=2,$J$11,IF(B189=3,$J$12," ")))</f>
        <v>0</v>
      </c>
      <c r="E189" s="102">
        <f>ROUND(C189*D189,2)</f>
        <v>0</v>
      </c>
      <c r="F189" s="111"/>
      <c r="G189" s="111"/>
      <c r="H189" s="112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  <c r="AA189" s="116"/>
      <c r="AB189" s="116"/>
      <c r="AC189" s="116"/>
      <c r="AD189" s="116"/>
      <c r="AE189" s="116"/>
      <c r="AF189" s="116"/>
      <c r="AG189" s="116"/>
      <c r="AH189" s="116"/>
    </row>
    <row r="190" spans="1:34" s="117" customFormat="1" x14ac:dyDescent="0.2">
      <c r="A190" s="99"/>
      <c r="B190" s="100">
        <v>2</v>
      </c>
      <c r="C190" s="100">
        <v>0</v>
      </c>
      <c r="D190" s="101">
        <f>IF(B190=1,$J$10,IF(B190=2,$J$11,IF(B190=3,$J$12," ")))</f>
        <v>0</v>
      </c>
      <c r="E190" s="102">
        <f>ROUND(C190*D190,2)</f>
        <v>0</v>
      </c>
      <c r="F190" s="111"/>
      <c r="G190" s="111"/>
      <c r="H190" s="112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116"/>
      <c r="AG190" s="116"/>
      <c r="AH190" s="116"/>
    </row>
    <row r="191" spans="1:34" s="117" customFormat="1" x14ac:dyDescent="0.2">
      <c r="A191" s="99"/>
      <c r="B191" s="100">
        <v>3</v>
      </c>
      <c r="C191" s="100">
        <v>0</v>
      </c>
      <c r="D191" s="101">
        <f>IF(B191=1,$J$10,IF(B191=2,$J$11,IF(B191=3,$J$12," ")))</f>
        <v>0</v>
      </c>
      <c r="E191" s="102">
        <f>ROUND(C191*D191,2)</f>
        <v>0</v>
      </c>
      <c r="F191" s="111"/>
      <c r="G191" s="111"/>
      <c r="H191" s="112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  <c r="AA191" s="116"/>
      <c r="AB191" s="116"/>
      <c r="AC191" s="116"/>
      <c r="AD191" s="116"/>
      <c r="AE191" s="116"/>
      <c r="AF191" s="116"/>
      <c r="AG191" s="116"/>
      <c r="AH191" s="116"/>
    </row>
    <row r="192" spans="1:34" s="117" customFormat="1" x14ac:dyDescent="0.2">
      <c r="A192" s="107"/>
      <c r="B192" s="108"/>
      <c r="C192" s="108"/>
      <c r="D192" s="109"/>
      <c r="E192" s="110">
        <f>SUM(E189:E191)</f>
        <v>0</v>
      </c>
      <c r="F192" s="111"/>
      <c r="G192" s="111"/>
      <c r="H192" s="112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</row>
    <row r="193" spans="1:34" s="117" customFormat="1" x14ac:dyDescent="0.2">
      <c r="A193" s="96">
        <f>A188+1</f>
        <v>35</v>
      </c>
      <c r="B193" s="475" t="s">
        <v>116</v>
      </c>
      <c r="C193" s="476"/>
      <c r="D193" s="476"/>
      <c r="E193" s="477"/>
      <c r="F193" s="111"/>
      <c r="G193" s="111"/>
      <c r="H193" s="112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  <c r="AA193" s="116"/>
      <c r="AB193" s="116"/>
      <c r="AC193" s="116"/>
      <c r="AD193" s="116"/>
      <c r="AE193" s="116"/>
      <c r="AF193" s="116"/>
      <c r="AG193" s="116"/>
      <c r="AH193" s="116"/>
    </row>
    <row r="194" spans="1:34" s="117" customFormat="1" x14ac:dyDescent="0.2">
      <c r="A194" s="99"/>
      <c r="B194" s="100">
        <v>1</v>
      </c>
      <c r="C194" s="100">
        <v>3</v>
      </c>
      <c r="D194" s="101">
        <f>IF(B194=1,$J$10,IF(B194=2,$J$11,IF(B194=3,$J$12," ")))</f>
        <v>0</v>
      </c>
      <c r="E194" s="102">
        <f>ROUND(C194*D194,2)</f>
        <v>0</v>
      </c>
      <c r="F194" s="111"/>
      <c r="G194" s="111"/>
      <c r="H194" s="112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  <c r="AE194" s="116"/>
      <c r="AF194" s="116"/>
      <c r="AG194" s="116"/>
      <c r="AH194" s="116"/>
    </row>
    <row r="195" spans="1:34" s="117" customFormat="1" x14ac:dyDescent="0.2">
      <c r="A195" s="99"/>
      <c r="B195" s="100">
        <v>2</v>
      </c>
      <c r="C195" s="100">
        <v>0</v>
      </c>
      <c r="D195" s="101">
        <f>IF(B195=1,$J$10,IF(B195=2,$J$11,IF(B195=3,$J$12," ")))</f>
        <v>0</v>
      </c>
      <c r="E195" s="102">
        <f>ROUND(C195*D195,2)</f>
        <v>0</v>
      </c>
      <c r="F195" s="111"/>
      <c r="G195" s="111"/>
      <c r="H195" s="112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  <c r="AA195" s="116"/>
      <c r="AB195" s="116"/>
      <c r="AC195" s="116"/>
      <c r="AD195" s="116"/>
      <c r="AE195" s="116"/>
      <c r="AF195" s="116"/>
      <c r="AG195" s="116"/>
      <c r="AH195" s="116"/>
    </row>
    <row r="196" spans="1:34" s="117" customFormat="1" x14ac:dyDescent="0.2">
      <c r="A196" s="99"/>
      <c r="B196" s="100">
        <v>3</v>
      </c>
      <c r="C196" s="100">
        <v>1</v>
      </c>
      <c r="D196" s="101">
        <f>IF(B196=1,$J$10,IF(B196=2,$J$11,IF(B196=3,$J$12," ")))</f>
        <v>0</v>
      </c>
      <c r="E196" s="102">
        <f>ROUND(C196*D196,2)</f>
        <v>0</v>
      </c>
      <c r="F196" s="111"/>
      <c r="G196" s="111"/>
      <c r="H196" s="112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  <c r="AA196" s="116"/>
      <c r="AB196" s="116"/>
      <c r="AC196" s="116"/>
      <c r="AD196" s="116"/>
      <c r="AE196" s="116"/>
      <c r="AF196" s="116"/>
      <c r="AG196" s="116"/>
      <c r="AH196" s="116"/>
    </row>
    <row r="197" spans="1:34" s="117" customFormat="1" x14ac:dyDescent="0.2">
      <c r="A197" s="107"/>
      <c r="B197" s="108"/>
      <c r="C197" s="108"/>
      <c r="D197" s="109"/>
      <c r="E197" s="110">
        <f>SUM(E194:E196)</f>
        <v>0</v>
      </c>
      <c r="F197" s="111"/>
      <c r="G197" s="111"/>
      <c r="H197" s="112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</row>
    <row r="198" spans="1:34" s="117" customFormat="1" x14ac:dyDescent="0.2">
      <c r="A198" s="96">
        <f>A193+1</f>
        <v>36</v>
      </c>
      <c r="B198" s="475" t="s">
        <v>117</v>
      </c>
      <c r="C198" s="476"/>
      <c r="D198" s="476"/>
      <c r="E198" s="477"/>
      <c r="F198" s="111"/>
      <c r="G198" s="111"/>
      <c r="H198" s="112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116"/>
      <c r="Y198" s="116"/>
      <c r="Z198" s="116"/>
      <c r="AA198" s="116"/>
      <c r="AB198" s="116"/>
      <c r="AC198" s="116"/>
      <c r="AD198" s="116"/>
      <c r="AE198" s="116"/>
      <c r="AF198" s="116"/>
      <c r="AG198" s="116"/>
      <c r="AH198" s="116"/>
    </row>
    <row r="199" spans="1:34" s="117" customFormat="1" x14ac:dyDescent="0.2">
      <c r="A199" s="99"/>
      <c r="B199" s="100">
        <v>1</v>
      </c>
      <c r="C199" s="100">
        <v>5</v>
      </c>
      <c r="D199" s="101">
        <f>IF(B199=1,$J$10,IF(B199=2,$J$11,IF(B199=3,$J$12," ")))</f>
        <v>0</v>
      </c>
      <c r="E199" s="102">
        <f>ROUND(C199*D199,2)</f>
        <v>0</v>
      </c>
      <c r="F199" s="111"/>
      <c r="G199" s="111"/>
      <c r="H199" s="112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  <c r="AA199" s="116"/>
      <c r="AB199" s="116"/>
      <c r="AC199" s="116"/>
      <c r="AD199" s="116"/>
      <c r="AE199" s="116"/>
      <c r="AF199" s="116"/>
      <c r="AG199" s="116"/>
      <c r="AH199" s="116"/>
    </row>
    <row r="200" spans="1:34" s="117" customFormat="1" x14ac:dyDescent="0.2">
      <c r="A200" s="99"/>
      <c r="B200" s="100">
        <v>2</v>
      </c>
      <c r="C200" s="100">
        <v>0</v>
      </c>
      <c r="D200" s="101">
        <f>IF(B200=1,$J$10,IF(B200=2,$J$11,IF(B200=3,$J$12," ")))</f>
        <v>0</v>
      </c>
      <c r="E200" s="102">
        <f>ROUND(C200*D200,2)</f>
        <v>0</v>
      </c>
      <c r="F200" s="111"/>
      <c r="G200" s="111"/>
      <c r="H200" s="112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</row>
    <row r="201" spans="1:34" s="117" customFormat="1" x14ac:dyDescent="0.2">
      <c r="A201" s="99"/>
      <c r="B201" s="100">
        <v>3</v>
      </c>
      <c r="C201" s="100">
        <v>0</v>
      </c>
      <c r="D201" s="101">
        <f>IF(B201=1,$J$10,IF(B201=2,$J$11,IF(B201=3,$J$12," ")))</f>
        <v>0</v>
      </c>
      <c r="E201" s="102">
        <f>ROUND(C201*D201,2)</f>
        <v>0</v>
      </c>
      <c r="F201" s="111"/>
      <c r="G201" s="111"/>
      <c r="H201" s="112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</row>
    <row r="202" spans="1:34" s="117" customFormat="1" x14ac:dyDescent="0.2">
      <c r="A202" s="107"/>
      <c r="B202" s="108"/>
      <c r="C202" s="108"/>
      <c r="D202" s="109"/>
      <c r="E202" s="110">
        <f>SUM(E199:E201)</f>
        <v>0</v>
      </c>
      <c r="F202" s="111"/>
      <c r="G202" s="111"/>
      <c r="H202" s="112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  <c r="AA202" s="116"/>
      <c r="AB202" s="116"/>
      <c r="AC202" s="116"/>
      <c r="AD202" s="116"/>
      <c r="AE202" s="116"/>
      <c r="AF202" s="116"/>
      <c r="AG202" s="116"/>
      <c r="AH202" s="116"/>
    </row>
    <row r="203" spans="1:34" s="117" customFormat="1" x14ac:dyDescent="0.2">
      <c r="A203" s="96">
        <f>A198+1</f>
        <v>37</v>
      </c>
      <c r="B203" s="475" t="s">
        <v>118</v>
      </c>
      <c r="C203" s="476"/>
      <c r="D203" s="476"/>
      <c r="E203" s="477"/>
      <c r="F203" s="111"/>
      <c r="G203" s="111"/>
      <c r="H203" s="112"/>
      <c r="I203" s="116"/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</row>
    <row r="204" spans="1:34" s="117" customFormat="1" x14ac:dyDescent="0.2">
      <c r="A204" s="99"/>
      <c r="B204" s="100">
        <v>1</v>
      </c>
      <c r="C204" s="100">
        <v>2</v>
      </c>
      <c r="D204" s="101">
        <f>IF(B204=1,$J$10,IF(B204=2,$J$11,IF(B204=3,$J$12," ")))</f>
        <v>0</v>
      </c>
      <c r="E204" s="102">
        <f>ROUND(C204*D204,2)</f>
        <v>0</v>
      </c>
      <c r="F204" s="111"/>
      <c r="G204" s="111"/>
      <c r="H204" s="112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116"/>
      <c r="Y204" s="116"/>
      <c r="Z204" s="116"/>
      <c r="AA204" s="116"/>
      <c r="AB204" s="116"/>
      <c r="AC204" s="116"/>
      <c r="AD204" s="116"/>
      <c r="AE204" s="116"/>
      <c r="AF204" s="116"/>
      <c r="AG204" s="116"/>
      <c r="AH204" s="116"/>
    </row>
    <row r="205" spans="1:34" s="117" customFormat="1" x14ac:dyDescent="0.2">
      <c r="A205" s="99"/>
      <c r="B205" s="100">
        <v>2</v>
      </c>
      <c r="C205" s="100">
        <v>0</v>
      </c>
      <c r="D205" s="101">
        <f>IF(B205=1,$J$10,IF(B205=2,$J$11,IF(B205=3,$J$12," ")))</f>
        <v>0</v>
      </c>
      <c r="E205" s="102">
        <f>ROUND(C205*D205,2)</f>
        <v>0</v>
      </c>
      <c r="F205" s="111"/>
      <c r="G205" s="111"/>
      <c r="H205" s="112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</row>
    <row r="206" spans="1:34" s="117" customFormat="1" x14ac:dyDescent="0.2">
      <c r="A206" s="99"/>
      <c r="B206" s="100">
        <v>3</v>
      </c>
      <c r="C206" s="100">
        <v>1</v>
      </c>
      <c r="D206" s="101">
        <f>IF(B206=1,$J$10,IF(B206=2,$J$11,IF(B206=3,$J$12," ")))</f>
        <v>0</v>
      </c>
      <c r="E206" s="102">
        <f>ROUND(C206*D206,2)</f>
        <v>0</v>
      </c>
      <c r="F206" s="111"/>
      <c r="G206" s="111"/>
      <c r="H206" s="112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  <c r="AA206" s="116"/>
      <c r="AB206" s="116"/>
      <c r="AC206" s="116"/>
      <c r="AD206" s="116"/>
      <c r="AE206" s="116"/>
      <c r="AF206" s="116"/>
      <c r="AG206" s="116"/>
      <c r="AH206" s="116"/>
    </row>
    <row r="207" spans="1:34" s="117" customFormat="1" x14ac:dyDescent="0.2">
      <c r="A207" s="107"/>
      <c r="B207" s="108"/>
      <c r="C207" s="108"/>
      <c r="D207" s="109"/>
      <c r="E207" s="110">
        <f>SUM(E204:E206)</f>
        <v>0</v>
      </c>
      <c r="F207" s="111"/>
      <c r="G207" s="111"/>
      <c r="H207" s="112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</row>
    <row r="208" spans="1:34" s="117" customFormat="1" x14ac:dyDescent="0.2">
      <c r="A208" s="96">
        <f>A203+1</f>
        <v>38</v>
      </c>
      <c r="B208" s="475" t="s">
        <v>119</v>
      </c>
      <c r="C208" s="476"/>
      <c r="D208" s="476"/>
      <c r="E208" s="477"/>
      <c r="F208" s="111"/>
      <c r="G208" s="111"/>
      <c r="H208" s="112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16"/>
    </row>
    <row r="209" spans="1:34" s="117" customFormat="1" x14ac:dyDescent="0.2">
      <c r="A209" s="99"/>
      <c r="B209" s="100">
        <v>1</v>
      </c>
      <c r="C209" s="100">
        <v>7</v>
      </c>
      <c r="D209" s="101">
        <f>IF(B209=1,$J$10,IF(B209=2,$J$11,IF(B209=3,$J$12," ")))</f>
        <v>0</v>
      </c>
      <c r="E209" s="102">
        <f>ROUND(C209*D209,2)</f>
        <v>0</v>
      </c>
      <c r="F209" s="111"/>
      <c r="G209" s="111"/>
      <c r="H209" s="112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</row>
    <row r="210" spans="1:34" s="117" customFormat="1" x14ac:dyDescent="0.2">
      <c r="A210" s="99"/>
      <c r="B210" s="100">
        <v>2</v>
      </c>
      <c r="C210" s="100">
        <v>0</v>
      </c>
      <c r="D210" s="101">
        <f>IF(B210=1,$J$10,IF(B210=2,$J$11,IF(B210=3,$J$12," ")))</f>
        <v>0</v>
      </c>
      <c r="E210" s="102">
        <f>ROUND(C210*D210,2)</f>
        <v>0</v>
      </c>
      <c r="F210" s="111"/>
      <c r="G210" s="111"/>
      <c r="H210" s="112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  <c r="AA210" s="116"/>
      <c r="AB210" s="116"/>
      <c r="AC210" s="116"/>
      <c r="AD210" s="116"/>
      <c r="AE210" s="116"/>
      <c r="AF210" s="116"/>
      <c r="AG210" s="116"/>
      <c r="AH210" s="116"/>
    </row>
    <row r="211" spans="1:34" s="117" customFormat="1" x14ac:dyDescent="0.2">
      <c r="A211" s="99"/>
      <c r="B211" s="100">
        <v>3</v>
      </c>
      <c r="C211" s="100">
        <v>0</v>
      </c>
      <c r="D211" s="101">
        <f>IF(B211=1,$J$10,IF(B211=2,$J$11,IF(B211=3,$J$12," ")))</f>
        <v>0</v>
      </c>
      <c r="E211" s="102">
        <f>ROUND(C211*D211,2)</f>
        <v>0</v>
      </c>
      <c r="F211" s="111"/>
      <c r="G211" s="111"/>
      <c r="H211" s="112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</row>
    <row r="212" spans="1:34" s="117" customFormat="1" x14ac:dyDescent="0.2">
      <c r="A212" s="107"/>
      <c r="B212" s="108"/>
      <c r="C212" s="108"/>
      <c r="D212" s="109"/>
      <c r="E212" s="110">
        <f>SUM(E209:E211)</f>
        <v>0</v>
      </c>
      <c r="F212" s="111"/>
      <c r="G212" s="111"/>
      <c r="H212" s="112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  <c r="AA212" s="116"/>
      <c r="AB212" s="116"/>
      <c r="AC212" s="116"/>
      <c r="AD212" s="116"/>
      <c r="AE212" s="116"/>
      <c r="AF212" s="116"/>
      <c r="AG212" s="116"/>
      <c r="AH212" s="116"/>
    </row>
    <row r="213" spans="1:34" s="117" customFormat="1" x14ac:dyDescent="0.2">
      <c r="A213" s="96">
        <f>A208+1</f>
        <v>39</v>
      </c>
      <c r="B213" s="475" t="s">
        <v>120</v>
      </c>
      <c r="C213" s="476"/>
      <c r="D213" s="476"/>
      <c r="E213" s="477"/>
      <c r="F213" s="111"/>
      <c r="G213" s="111"/>
      <c r="H213" s="112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</row>
    <row r="214" spans="1:34" s="117" customFormat="1" x14ac:dyDescent="0.2">
      <c r="A214" s="99"/>
      <c r="B214" s="100">
        <v>1</v>
      </c>
      <c r="C214" s="100">
        <v>4</v>
      </c>
      <c r="D214" s="101">
        <f>IF(B214=1,$J$10,IF(B214=2,$J$11,IF(B214=3,$J$12," ")))</f>
        <v>0</v>
      </c>
      <c r="E214" s="102">
        <f>ROUND(C214*D214,2)</f>
        <v>0</v>
      </c>
      <c r="F214" s="111"/>
      <c r="G214" s="111"/>
      <c r="H214" s="112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  <c r="AA214" s="116"/>
      <c r="AB214" s="116"/>
      <c r="AC214" s="116"/>
      <c r="AD214" s="116"/>
      <c r="AE214" s="116"/>
      <c r="AF214" s="116"/>
      <c r="AG214" s="116"/>
      <c r="AH214" s="116"/>
    </row>
    <row r="215" spans="1:34" s="117" customFormat="1" x14ac:dyDescent="0.2">
      <c r="A215" s="99"/>
      <c r="B215" s="100">
        <v>2</v>
      </c>
      <c r="C215" s="100">
        <v>0</v>
      </c>
      <c r="D215" s="101">
        <f>IF(B215=1,$J$10,IF(B215=2,$J$11,IF(B215=3,$J$12," ")))</f>
        <v>0</v>
      </c>
      <c r="E215" s="102">
        <f>ROUND(C215*D215,2)</f>
        <v>0</v>
      </c>
      <c r="F215" s="111"/>
      <c r="G215" s="111"/>
      <c r="H215" s="112"/>
      <c r="I215" s="116"/>
      <c r="J215" s="116"/>
      <c r="K215" s="116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</row>
    <row r="216" spans="1:34" s="117" customFormat="1" x14ac:dyDescent="0.2">
      <c r="A216" s="99"/>
      <c r="B216" s="100">
        <v>3</v>
      </c>
      <c r="C216" s="100">
        <v>1</v>
      </c>
      <c r="D216" s="101">
        <f>IF(B216=1,$J$10,IF(B216=2,$J$11,IF(B216=3,$J$12," ")))</f>
        <v>0</v>
      </c>
      <c r="E216" s="102">
        <f>ROUND(C216*D216,2)</f>
        <v>0</v>
      </c>
      <c r="F216" s="111"/>
      <c r="G216" s="111"/>
      <c r="H216" s="112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  <c r="AA216" s="116"/>
      <c r="AB216" s="116"/>
      <c r="AC216" s="116"/>
      <c r="AD216" s="116"/>
      <c r="AE216" s="116"/>
      <c r="AF216" s="116"/>
      <c r="AG216" s="116"/>
      <c r="AH216" s="116"/>
    </row>
    <row r="217" spans="1:34" s="117" customFormat="1" x14ac:dyDescent="0.2">
      <c r="A217" s="107"/>
      <c r="B217" s="108"/>
      <c r="C217" s="108"/>
      <c r="D217" s="109"/>
      <c r="E217" s="110">
        <f>SUM(E214:E216)</f>
        <v>0</v>
      </c>
      <c r="F217" s="111"/>
      <c r="G217" s="111"/>
      <c r="H217" s="112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</row>
    <row r="218" spans="1:34" s="117" customFormat="1" x14ac:dyDescent="0.2">
      <c r="A218" s="96">
        <f>A213+1</f>
        <v>40</v>
      </c>
      <c r="B218" s="475" t="s">
        <v>121</v>
      </c>
      <c r="C218" s="476"/>
      <c r="D218" s="476"/>
      <c r="E218" s="477"/>
      <c r="F218" s="111"/>
      <c r="G218" s="111"/>
      <c r="H218" s="112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  <c r="AA218" s="116"/>
      <c r="AB218" s="116"/>
      <c r="AC218" s="116"/>
      <c r="AD218" s="116"/>
      <c r="AE218" s="116"/>
      <c r="AF218" s="116"/>
      <c r="AG218" s="116"/>
      <c r="AH218" s="116"/>
    </row>
    <row r="219" spans="1:34" s="117" customFormat="1" x14ac:dyDescent="0.2">
      <c r="A219" s="99"/>
      <c r="B219" s="100">
        <v>1</v>
      </c>
      <c r="C219" s="100">
        <v>6</v>
      </c>
      <c r="D219" s="101">
        <f>IF(B219=1,$J$10,IF(B219=2,$J$11,IF(B219=3,$J$12," ")))</f>
        <v>0</v>
      </c>
      <c r="E219" s="102">
        <f>ROUND(C219*D219,2)</f>
        <v>0</v>
      </c>
      <c r="F219" s="111"/>
      <c r="G219" s="111"/>
      <c r="H219" s="112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  <c r="AA219" s="116"/>
      <c r="AB219" s="116"/>
      <c r="AC219" s="116"/>
      <c r="AD219" s="116"/>
      <c r="AE219" s="116"/>
      <c r="AF219" s="116"/>
      <c r="AG219" s="116"/>
      <c r="AH219" s="116"/>
    </row>
    <row r="220" spans="1:34" s="117" customFormat="1" x14ac:dyDescent="0.2">
      <c r="A220" s="99"/>
      <c r="B220" s="100">
        <v>2</v>
      </c>
      <c r="C220" s="100">
        <v>0</v>
      </c>
      <c r="D220" s="101">
        <f>IF(B220=1,$J$10,IF(B220=2,$J$11,IF(B220=3,$J$12," ")))</f>
        <v>0</v>
      </c>
      <c r="E220" s="102">
        <f>ROUND(C220*D220,2)</f>
        <v>0</v>
      </c>
      <c r="F220" s="111"/>
      <c r="G220" s="111"/>
      <c r="H220" s="112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  <c r="Y220" s="116"/>
      <c r="Z220" s="116"/>
      <c r="AA220" s="116"/>
      <c r="AB220" s="116"/>
      <c r="AC220" s="116"/>
      <c r="AD220" s="116"/>
      <c r="AE220" s="116"/>
      <c r="AF220" s="116"/>
      <c r="AG220" s="116"/>
      <c r="AH220" s="116"/>
    </row>
    <row r="221" spans="1:34" s="117" customFormat="1" x14ac:dyDescent="0.2">
      <c r="A221" s="99"/>
      <c r="B221" s="100">
        <v>3</v>
      </c>
      <c r="C221" s="100">
        <v>1</v>
      </c>
      <c r="D221" s="101">
        <f>IF(B221=1,$J$10,IF(B221=2,$J$11,IF(B221=3,$J$12," ")))</f>
        <v>0</v>
      </c>
      <c r="E221" s="102">
        <f>ROUND(C221*D221,2)</f>
        <v>0</v>
      </c>
      <c r="F221" s="111"/>
      <c r="G221" s="111"/>
      <c r="H221" s="112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  <c r="AA221" s="116"/>
      <c r="AB221" s="116"/>
      <c r="AC221" s="116"/>
      <c r="AD221" s="116"/>
      <c r="AE221" s="116"/>
      <c r="AF221" s="116"/>
      <c r="AG221" s="116"/>
      <c r="AH221" s="116"/>
    </row>
    <row r="222" spans="1:34" s="117" customFormat="1" x14ac:dyDescent="0.2">
      <c r="A222" s="107"/>
      <c r="B222" s="108"/>
      <c r="C222" s="108"/>
      <c r="D222" s="109"/>
      <c r="E222" s="110">
        <f>SUM(E219:E221)</f>
        <v>0</v>
      </c>
      <c r="F222" s="111"/>
      <c r="G222" s="111"/>
      <c r="H222" s="112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  <c r="AA222" s="116"/>
      <c r="AB222" s="116"/>
      <c r="AC222" s="116"/>
      <c r="AD222" s="116"/>
      <c r="AE222" s="116"/>
      <c r="AF222" s="116"/>
      <c r="AG222" s="116"/>
      <c r="AH222" s="116"/>
    </row>
    <row r="223" spans="1:34" s="117" customFormat="1" x14ac:dyDescent="0.2">
      <c r="A223" s="96">
        <f>A218+1</f>
        <v>41</v>
      </c>
      <c r="B223" s="475" t="s">
        <v>122</v>
      </c>
      <c r="C223" s="476"/>
      <c r="D223" s="476"/>
      <c r="E223" s="477"/>
      <c r="F223" s="111"/>
      <c r="G223" s="111"/>
      <c r="H223" s="112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</row>
    <row r="224" spans="1:34" s="117" customFormat="1" x14ac:dyDescent="0.2">
      <c r="A224" s="99"/>
      <c r="B224" s="100">
        <v>1</v>
      </c>
      <c r="C224" s="100">
        <v>3</v>
      </c>
      <c r="D224" s="101">
        <f>IF(B224=1,$J$10,IF(B224=2,$J$11,IF(B224=3,$J$12," ")))</f>
        <v>0</v>
      </c>
      <c r="E224" s="102">
        <f>ROUND(C224*D224,2)</f>
        <v>0</v>
      </c>
      <c r="F224" s="111"/>
      <c r="G224" s="111"/>
      <c r="H224" s="112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  <c r="Y224" s="116"/>
      <c r="Z224" s="116"/>
      <c r="AA224" s="116"/>
      <c r="AB224" s="116"/>
      <c r="AC224" s="116"/>
      <c r="AD224" s="116"/>
      <c r="AE224" s="116"/>
      <c r="AF224" s="116"/>
      <c r="AG224" s="116"/>
      <c r="AH224" s="116"/>
    </row>
    <row r="225" spans="1:34" s="117" customFormat="1" x14ac:dyDescent="0.2">
      <c r="A225" s="99"/>
      <c r="B225" s="100">
        <v>2</v>
      </c>
      <c r="C225" s="100">
        <v>0</v>
      </c>
      <c r="D225" s="101">
        <f>IF(B225=1,$J$10,IF(B225=2,$J$11,IF(B225=3,$J$12," ")))</f>
        <v>0</v>
      </c>
      <c r="E225" s="102">
        <f>ROUND(C225*D225,2)</f>
        <v>0</v>
      </c>
      <c r="F225" s="111"/>
      <c r="G225" s="111"/>
      <c r="H225" s="112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  <c r="Z225" s="116"/>
      <c r="AA225" s="116"/>
      <c r="AB225" s="116"/>
      <c r="AC225" s="116"/>
      <c r="AD225" s="116"/>
      <c r="AE225" s="116"/>
      <c r="AF225" s="116"/>
      <c r="AG225" s="116"/>
      <c r="AH225" s="116"/>
    </row>
    <row r="226" spans="1:34" s="117" customFormat="1" x14ac:dyDescent="0.2">
      <c r="A226" s="99"/>
      <c r="B226" s="100">
        <v>3</v>
      </c>
      <c r="C226" s="100">
        <v>0</v>
      </c>
      <c r="D226" s="101">
        <f>IF(B226=1,$J$10,IF(B226=2,$J$11,IF(B226=3,$J$12," ")))</f>
        <v>0</v>
      </c>
      <c r="E226" s="102">
        <f>ROUND(C226*D226,2)</f>
        <v>0</v>
      </c>
      <c r="F226" s="111"/>
      <c r="G226" s="111"/>
      <c r="H226" s="112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  <c r="AA226" s="116"/>
      <c r="AB226" s="116"/>
      <c r="AC226" s="116"/>
      <c r="AD226" s="116"/>
      <c r="AE226" s="116"/>
      <c r="AF226" s="116"/>
      <c r="AG226" s="116"/>
      <c r="AH226" s="116"/>
    </row>
    <row r="227" spans="1:34" s="117" customFormat="1" x14ac:dyDescent="0.2">
      <c r="A227" s="107"/>
      <c r="B227" s="108"/>
      <c r="C227" s="108"/>
      <c r="D227" s="109"/>
      <c r="E227" s="110">
        <f>SUM(E224:E226)</f>
        <v>0</v>
      </c>
      <c r="F227" s="111"/>
      <c r="G227" s="111"/>
      <c r="H227" s="112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  <c r="AA227" s="116"/>
      <c r="AB227" s="116"/>
      <c r="AC227" s="116"/>
      <c r="AD227" s="116"/>
      <c r="AE227" s="116"/>
      <c r="AF227" s="116"/>
      <c r="AG227" s="116"/>
      <c r="AH227" s="116"/>
    </row>
    <row r="228" spans="1:34" s="117" customFormat="1" x14ac:dyDescent="0.2">
      <c r="A228" s="96">
        <f>A223+1</f>
        <v>42</v>
      </c>
      <c r="B228" s="475" t="s">
        <v>123</v>
      </c>
      <c r="C228" s="476"/>
      <c r="D228" s="476"/>
      <c r="E228" s="477"/>
      <c r="F228" s="111"/>
      <c r="G228" s="111"/>
      <c r="H228" s="112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  <c r="V228" s="116"/>
      <c r="W228" s="116"/>
      <c r="X228" s="116"/>
      <c r="Y228" s="116"/>
      <c r="Z228" s="116"/>
      <c r="AA228" s="116"/>
      <c r="AB228" s="116"/>
      <c r="AC228" s="116"/>
      <c r="AD228" s="116"/>
      <c r="AE228" s="116"/>
      <c r="AF228" s="116"/>
      <c r="AG228" s="116"/>
      <c r="AH228" s="116"/>
    </row>
    <row r="229" spans="1:34" s="117" customFormat="1" x14ac:dyDescent="0.2">
      <c r="A229" s="99"/>
      <c r="B229" s="100">
        <v>1</v>
      </c>
      <c r="C229" s="100">
        <v>4</v>
      </c>
      <c r="D229" s="101">
        <f>IF(B229=1,$J$10,IF(B229=2,$J$11,IF(B229=3,$J$12," ")))</f>
        <v>0</v>
      </c>
      <c r="E229" s="102">
        <f>ROUND(C229*D229,2)</f>
        <v>0</v>
      </c>
      <c r="F229" s="111"/>
      <c r="G229" s="111"/>
      <c r="H229" s="112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  <c r="Z229" s="116"/>
      <c r="AA229" s="116"/>
      <c r="AB229" s="116"/>
      <c r="AC229" s="116"/>
      <c r="AD229" s="116"/>
      <c r="AE229" s="116"/>
      <c r="AF229" s="116"/>
      <c r="AG229" s="116"/>
      <c r="AH229" s="116"/>
    </row>
    <row r="230" spans="1:34" s="117" customFormat="1" x14ac:dyDescent="0.2">
      <c r="A230" s="99"/>
      <c r="B230" s="100">
        <v>2</v>
      </c>
      <c r="C230" s="100">
        <v>0</v>
      </c>
      <c r="D230" s="101">
        <f>IF(B230=1,$J$10,IF(B230=2,$J$11,IF(B230=3,$J$12," ")))</f>
        <v>0</v>
      </c>
      <c r="E230" s="102">
        <f>ROUND(C230*D230,2)</f>
        <v>0</v>
      </c>
      <c r="F230" s="111"/>
      <c r="G230" s="111"/>
      <c r="H230" s="112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  <c r="V230" s="116"/>
      <c r="W230" s="116"/>
      <c r="X230" s="116"/>
      <c r="Y230" s="116"/>
      <c r="Z230" s="116"/>
      <c r="AA230" s="116"/>
      <c r="AB230" s="116"/>
      <c r="AC230" s="116"/>
      <c r="AD230" s="116"/>
      <c r="AE230" s="116"/>
      <c r="AF230" s="116"/>
      <c r="AG230" s="116"/>
      <c r="AH230" s="116"/>
    </row>
    <row r="231" spans="1:34" s="117" customFormat="1" x14ac:dyDescent="0.2">
      <c r="A231" s="99"/>
      <c r="B231" s="100">
        <v>3</v>
      </c>
      <c r="C231" s="100">
        <v>0</v>
      </c>
      <c r="D231" s="101">
        <f>IF(B231=1,$J$10,IF(B231=2,$J$11,IF(B231=3,$J$12," ")))</f>
        <v>0</v>
      </c>
      <c r="E231" s="102">
        <f>ROUND(C231*D231,2)</f>
        <v>0</v>
      </c>
      <c r="F231" s="111"/>
      <c r="G231" s="111"/>
      <c r="H231" s="112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</row>
    <row r="232" spans="1:34" s="117" customFormat="1" x14ac:dyDescent="0.2">
      <c r="A232" s="107"/>
      <c r="B232" s="108"/>
      <c r="C232" s="108"/>
      <c r="D232" s="109"/>
      <c r="E232" s="110">
        <f>SUM(E229:E231)</f>
        <v>0</v>
      </c>
      <c r="F232" s="111"/>
      <c r="G232" s="111"/>
      <c r="H232" s="112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  <c r="AA232" s="116"/>
      <c r="AB232" s="116"/>
      <c r="AC232" s="116"/>
      <c r="AD232" s="116"/>
      <c r="AE232" s="116"/>
      <c r="AF232" s="116"/>
      <c r="AG232" s="116"/>
      <c r="AH232" s="116"/>
    </row>
    <row r="233" spans="1:34" s="117" customFormat="1" x14ac:dyDescent="0.2">
      <c r="A233" s="96">
        <f>A228+1</f>
        <v>43</v>
      </c>
      <c r="B233" s="475" t="s">
        <v>124</v>
      </c>
      <c r="C233" s="476"/>
      <c r="D233" s="476"/>
      <c r="E233" s="477"/>
      <c r="F233" s="111"/>
      <c r="G233" s="111"/>
      <c r="H233" s="112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  <c r="AA233" s="116"/>
      <c r="AB233" s="116"/>
      <c r="AC233" s="116"/>
      <c r="AD233" s="116"/>
      <c r="AE233" s="116"/>
      <c r="AF233" s="116"/>
      <c r="AG233" s="116"/>
      <c r="AH233" s="116"/>
    </row>
    <row r="234" spans="1:34" s="117" customFormat="1" x14ac:dyDescent="0.2">
      <c r="A234" s="99"/>
      <c r="B234" s="100">
        <v>1</v>
      </c>
      <c r="C234" s="100">
        <v>3</v>
      </c>
      <c r="D234" s="101">
        <f>IF(B234=1,$J$10,IF(B234=2,$J$11,IF(B234=3,$J$12," ")))</f>
        <v>0</v>
      </c>
      <c r="E234" s="102">
        <f>ROUND(C234*D234,2)</f>
        <v>0</v>
      </c>
      <c r="F234" s="111"/>
      <c r="G234" s="111"/>
      <c r="H234" s="112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</row>
    <row r="235" spans="1:34" s="117" customFormat="1" x14ac:dyDescent="0.2">
      <c r="A235" s="99"/>
      <c r="B235" s="100">
        <v>2</v>
      </c>
      <c r="C235" s="100">
        <v>0</v>
      </c>
      <c r="D235" s="101">
        <f>IF(B235=1,$J$10,IF(B235=2,$J$11,IF(B235=3,$J$12," ")))</f>
        <v>0</v>
      </c>
      <c r="E235" s="102">
        <f>ROUND(C235*D235,2)</f>
        <v>0</v>
      </c>
      <c r="F235" s="111"/>
      <c r="G235" s="111"/>
      <c r="H235" s="112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  <c r="V235" s="116"/>
      <c r="W235" s="116"/>
      <c r="X235" s="116"/>
      <c r="Y235" s="116"/>
      <c r="Z235" s="116"/>
      <c r="AA235" s="116"/>
      <c r="AB235" s="116"/>
      <c r="AC235" s="116"/>
      <c r="AD235" s="116"/>
      <c r="AE235" s="116"/>
      <c r="AF235" s="116"/>
      <c r="AG235" s="116"/>
      <c r="AH235" s="116"/>
    </row>
    <row r="236" spans="1:34" s="117" customFormat="1" x14ac:dyDescent="0.2">
      <c r="A236" s="99"/>
      <c r="B236" s="100">
        <v>3</v>
      </c>
      <c r="C236" s="100">
        <v>0</v>
      </c>
      <c r="D236" s="101">
        <f>IF(B236=1,$J$10,IF(B236=2,$J$11,IF(B236=3,$J$12," ")))</f>
        <v>0</v>
      </c>
      <c r="E236" s="102">
        <f>ROUND(C236*D236,2)</f>
        <v>0</v>
      </c>
      <c r="F236" s="111"/>
      <c r="G236" s="111"/>
      <c r="H236" s="112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  <c r="AA236" s="116"/>
      <c r="AB236" s="116"/>
      <c r="AC236" s="116"/>
      <c r="AD236" s="116"/>
      <c r="AE236" s="116"/>
      <c r="AF236" s="116"/>
      <c r="AG236" s="116"/>
      <c r="AH236" s="116"/>
    </row>
    <row r="237" spans="1:34" s="117" customFormat="1" x14ac:dyDescent="0.2">
      <c r="A237" s="107"/>
      <c r="B237" s="108"/>
      <c r="C237" s="108"/>
      <c r="D237" s="109"/>
      <c r="E237" s="110">
        <f>SUM(E234:E236)</f>
        <v>0</v>
      </c>
      <c r="F237" s="111"/>
      <c r="G237" s="111"/>
      <c r="H237" s="112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  <c r="V237" s="116"/>
      <c r="W237" s="116"/>
      <c r="X237" s="116"/>
      <c r="Y237" s="116"/>
      <c r="Z237" s="116"/>
      <c r="AA237" s="116"/>
      <c r="AB237" s="116"/>
      <c r="AC237" s="116"/>
      <c r="AD237" s="116"/>
      <c r="AE237" s="116"/>
      <c r="AF237" s="116"/>
      <c r="AG237" s="116"/>
      <c r="AH237" s="116"/>
    </row>
    <row r="238" spans="1:34" s="117" customFormat="1" x14ac:dyDescent="0.2">
      <c r="A238" s="96">
        <f>A233+1</f>
        <v>44</v>
      </c>
      <c r="B238" s="475" t="s">
        <v>125</v>
      </c>
      <c r="C238" s="476"/>
      <c r="D238" s="476"/>
      <c r="E238" s="477"/>
      <c r="F238" s="111"/>
      <c r="G238" s="111"/>
      <c r="H238" s="112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  <c r="V238" s="116"/>
      <c r="W238" s="116"/>
      <c r="X238" s="116"/>
      <c r="Y238" s="116"/>
      <c r="Z238" s="116"/>
      <c r="AA238" s="116"/>
      <c r="AB238" s="116"/>
      <c r="AC238" s="116"/>
      <c r="AD238" s="116"/>
      <c r="AE238" s="116"/>
      <c r="AF238" s="116"/>
      <c r="AG238" s="116"/>
      <c r="AH238" s="116"/>
    </row>
    <row r="239" spans="1:34" s="117" customFormat="1" x14ac:dyDescent="0.2">
      <c r="A239" s="99"/>
      <c r="B239" s="100">
        <v>1</v>
      </c>
      <c r="C239" s="100">
        <v>3</v>
      </c>
      <c r="D239" s="101">
        <f>IF(B239=1,$J$10,IF(B239=2,$J$11,IF(B239=3,$J$12," ")))</f>
        <v>0</v>
      </c>
      <c r="E239" s="102">
        <f>ROUND(C239*D239,2)</f>
        <v>0</v>
      </c>
      <c r="F239" s="111"/>
      <c r="G239" s="111"/>
      <c r="H239" s="112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  <c r="V239" s="116"/>
      <c r="W239" s="116"/>
      <c r="X239" s="116"/>
      <c r="Y239" s="116"/>
      <c r="Z239" s="116"/>
      <c r="AA239" s="116"/>
      <c r="AB239" s="116"/>
      <c r="AC239" s="116"/>
      <c r="AD239" s="116"/>
      <c r="AE239" s="116"/>
      <c r="AF239" s="116"/>
      <c r="AG239" s="116"/>
      <c r="AH239" s="116"/>
    </row>
    <row r="240" spans="1:34" s="117" customFormat="1" x14ac:dyDescent="0.2">
      <c r="A240" s="99"/>
      <c r="B240" s="100">
        <v>2</v>
      </c>
      <c r="C240" s="100">
        <v>0</v>
      </c>
      <c r="D240" s="101">
        <f>IF(B240=1,$J$10,IF(B240=2,$J$11,IF(B240=3,$J$12," ")))</f>
        <v>0</v>
      </c>
      <c r="E240" s="102">
        <f>ROUND(C240*D240,2)</f>
        <v>0</v>
      </c>
      <c r="F240" s="111"/>
      <c r="G240" s="111"/>
      <c r="H240" s="112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  <c r="V240" s="116"/>
      <c r="W240" s="116"/>
      <c r="X240" s="116"/>
      <c r="Y240" s="116"/>
      <c r="Z240" s="116"/>
      <c r="AA240" s="116"/>
      <c r="AB240" s="116"/>
      <c r="AC240" s="116"/>
      <c r="AD240" s="116"/>
      <c r="AE240" s="116"/>
      <c r="AF240" s="116"/>
      <c r="AG240" s="116"/>
      <c r="AH240" s="116"/>
    </row>
    <row r="241" spans="1:34" s="117" customFormat="1" x14ac:dyDescent="0.2">
      <c r="A241" s="99"/>
      <c r="B241" s="100">
        <v>3</v>
      </c>
      <c r="C241" s="100">
        <v>0</v>
      </c>
      <c r="D241" s="101">
        <f>IF(B241=1,$J$10,IF(B241=2,$J$11,IF(B241=3,$J$12," ")))</f>
        <v>0</v>
      </c>
      <c r="E241" s="102">
        <f>ROUND(C241*D241,2)</f>
        <v>0</v>
      </c>
      <c r="F241" s="111"/>
      <c r="G241" s="111"/>
      <c r="H241" s="112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  <c r="V241" s="116"/>
      <c r="W241" s="116"/>
      <c r="X241" s="116"/>
      <c r="Y241" s="116"/>
      <c r="Z241" s="116"/>
      <c r="AA241" s="116"/>
      <c r="AB241" s="116"/>
      <c r="AC241" s="116"/>
      <c r="AD241" s="116"/>
      <c r="AE241" s="116"/>
      <c r="AF241" s="116"/>
      <c r="AG241" s="116"/>
      <c r="AH241" s="116"/>
    </row>
    <row r="242" spans="1:34" s="117" customFormat="1" x14ac:dyDescent="0.2">
      <c r="A242" s="107"/>
      <c r="B242" s="108"/>
      <c r="C242" s="108"/>
      <c r="D242" s="109"/>
      <c r="E242" s="110">
        <f>SUM(E239:E241)</f>
        <v>0</v>
      </c>
      <c r="F242" s="111"/>
      <c r="G242" s="111"/>
      <c r="H242" s="112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  <c r="V242" s="116"/>
      <c r="W242" s="116"/>
      <c r="X242" s="116"/>
      <c r="Y242" s="116"/>
      <c r="Z242" s="116"/>
      <c r="AA242" s="116"/>
      <c r="AB242" s="116"/>
      <c r="AC242" s="116"/>
      <c r="AD242" s="116"/>
      <c r="AE242" s="116"/>
      <c r="AF242" s="116"/>
      <c r="AG242" s="116"/>
      <c r="AH242" s="116"/>
    </row>
    <row r="243" spans="1:34" s="117" customFormat="1" x14ac:dyDescent="0.2">
      <c r="A243" s="96">
        <f>A238+1</f>
        <v>45</v>
      </c>
      <c r="B243" s="475" t="s">
        <v>126</v>
      </c>
      <c r="C243" s="476"/>
      <c r="D243" s="476"/>
      <c r="E243" s="477"/>
      <c r="F243" s="111"/>
      <c r="G243" s="111"/>
      <c r="H243" s="112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  <c r="AA243" s="116"/>
      <c r="AB243" s="116"/>
      <c r="AC243" s="116"/>
      <c r="AD243" s="116"/>
      <c r="AE243" s="116"/>
      <c r="AF243" s="116"/>
      <c r="AG243" s="116"/>
      <c r="AH243" s="116"/>
    </row>
    <row r="244" spans="1:34" s="117" customFormat="1" x14ac:dyDescent="0.2">
      <c r="A244" s="99"/>
      <c r="B244" s="100">
        <v>1</v>
      </c>
      <c r="C244" s="100">
        <v>1</v>
      </c>
      <c r="D244" s="101">
        <f>IF(B244=1,$J$10,IF(B244=2,$J$11,IF(B244=3,$J$12," ")))</f>
        <v>0</v>
      </c>
      <c r="E244" s="102">
        <f>ROUND(C244*D244,2)</f>
        <v>0</v>
      </c>
      <c r="F244" s="111"/>
      <c r="G244" s="111"/>
      <c r="H244" s="112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  <c r="V244" s="116"/>
      <c r="W244" s="116"/>
      <c r="X244" s="116"/>
      <c r="Y244" s="116"/>
      <c r="Z244" s="116"/>
      <c r="AA244" s="116"/>
      <c r="AB244" s="116"/>
      <c r="AC244" s="116"/>
      <c r="AD244" s="116"/>
      <c r="AE244" s="116"/>
      <c r="AF244" s="116"/>
      <c r="AG244" s="116"/>
      <c r="AH244" s="116"/>
    </row>
    <row r="245" spans="1:34" s="117" customFormat="1" x14ac:dyDescent="0.2">
      <c r="A245" s="99"/>
      <c r="B245" s="100">
        <v>2</v>
      </c>
      <c r="C245" s="100">
        <v>0</v>
      </c>
      <c r="D245" s="101">
        <f>IF(B245=1,$J$10,IF(B245=2,$J$11,IF(B245=3,$J$12," ")))</f>
        <v>0</v>
      </c>
      <c r="E245" s="102">
        <f>ROUND(C245*D245,2)</f>
        <v>0</v>
      </c>
      <c r="F245" s="111"/>
      <c r="G245" s="111"/>
      <c r="H245" s="112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  <c r="V245" s="116"/>
      <c r="W245" s="116"/>
      <c r="X245" s="116"/>
      <c r="Y245" s="116"/>
      <c r="Z245" s="116"/>
      <c r="AA245" s="116"/>
      <c r="AB245" s="116"/>
      <c r="AC245" s="116"/>
      <c r="AD245" s="116"/>
      <c r="AE245" s="116"/>
      <c r="AF245" s="116"/>
      <c r="AG245" s="116"/>
      <c r="AH245" s="116"/>
    </row>
    <row r="246" spans="1:34" s="117" customFormat="1" x14ac:dyDescent="0.2">
      <c r="A246" s="99"/>
      <c r="B246" s="100">
        <v>3</v>
      </c>
      <c r="C246" s="100">
        <v>0</v>
      </c>
      <c r="D246" s="101">
        <f>IF(B246=1,$J$10,IF(B246=2,$J$11,IF(B246=3,$J$12," ")))</f>
        <v>0</v>
      </c>
      <c r="E246" s="102">
        <f>ROUND(C246*D246,2)</f>
        <v>0</v>
      </c>
      <c r="F246" s="111"/>
      <c r="G246" s="111"/>
      <c r="H246" s="112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  <c r="V246" s="116"/>
      <c r="W246" s="116"/>
      <c r="X246" s="116"/>
      <c r="Y246" s="116"/>
      <c r="Z246" s="116"/>
      <c r="AA246" s="116"/>
      <c r="AB246" s="116"/>
      <c r="AC246" s="116"/>
      <c r="AD246" s="116"/>
      <c r="AE246" s="116"/>
      <c r="AF246" s="116"/>
      <c r="AG246" s="116"/>
      <c r="AH246" s="116"/>
    </row>
    <row r="247" spans="1:34" s="117" customFormat="1" x14ac:dyDescent="0.2">
      <c r="A247" s="107"/>
      <c r="B247" s="108"/>
      <c r="C247" s="108"/>
      <c r="D247" s="109"/>
      <c r="E247" s="110">
        <f>SUM(E244:E246)</f>
        <v>0</v>
      </c>
      <c r="F247" s="111"/>
      <c r="G247" s="111"/>
      <c r="H247" s="112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  <c r="V247" s="116"/>
      <c r="W247" s="116"/>
      <c r="X247" s="116"/>
      <c r="Y247" s="116"/>
      <c r="Z247" s="116"/>
      <c r="AA247" s="116"/>
      <c r="AB247" s="116"/>
      <c r="AC247" s="116"/>
      <c r="AD247" s="116"/>
      <c r="AE247" s="116"/>
      <c r="AF247" s="116"/>
      <c r="AG247" s="116"/>
      <c r="AH247" s="116"/>
    </row>
    <row r="248" spans="1:34" s="117" customFormat="1" x14ac:dyDescent="0.2">
      <c r="A248" s="96">
        <f>A243+1</f>
        <v>46</v>
      </c>
      <c r="B248" s="475" t="s">
        <v>127</v>
      </c>
      <c r="C248" s="476"/>
      <c r="D248" s="476"/>
      <c r="E248" s="477"/>
      <c r="F248" s="111"/>
      <c r="G248" s="111"/>
      <c r="H248" s="112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  <c r="V248" s="116"/>
      <c r="W248" s="116"/>
      <c r="X248" s="116"/>
      <c r="Y248" s="116"/>
      <c r="Z248" s="116"/>
      <c r="AA248" s="116"/>
      <c r="AB248" s="116"/>
      <c r="AC248" s="116"/>
      <c r="AD248" s="116"/>
      <c r="AE248" s="116"/>
      <c r="AF248" s="116"/>
      <c r="AG248" s="116"/>
      <c r="AH248" s="116"/>
    </row>
    <row r="249" spans="1:34" s="117" customFormat="1" x14ac:dyDescent="0.2">
      <c r="A249" s="99"/>
      <c r="B249" s="100">
        <v>1</v>
      </c>
      <c r="C249" s="100">
        <v>3</v>
      </c>
      <c r="D249" s="101">
        <f>IF(B249=1,$J$10,IF(B249=2,$J$11,IF(B249=3,$J$12," ")))</f>
        <v>0</v>
      </c>
      <c r="E249" s="102">
        <f>ROUND(C249*D249,2)</f>
        <v>0</v>
      </c>
      <c r="F249" s="111"/>
      <c r="G249" s="111"/>
      <c r="H249" s="112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  <c r="V249" s="116"/>
      <c r="W249" s="116"/>
      <c r="X249" s="116"/>
      <c r="Y249" s="116"/>
      <c r="Z249" s="116"/>
      <c r="AA249" s="116"/>
      <c r="AB249" s="116"/>
      <c r="AC249" s="116"/>
      <c r="AD249" s="116"/>
      <c r="AE249" s="116"/>
      <c r="AF249" s="116"/>
      <c r="AG249" s="116"/>
      <c r="AH249" s="116"/>
    </row>
    <row r="250" spans="1:34" s="117" customFormat="1" x14ac:dyDescent="0.2">
      <c r="A250" s="99"/>
      <c r="B250" s="100">
        <v>2</v>
      </c>
      <c r="C250" s="100">
        <v>0</v>
      </c>
      <c r="D250" s="101">
        <f>IF(B250=1,$J$10,IF(B250=2,$J$11,IF(B250=3,$J$12," ")))</f>
        <v>0</v>
      </c>
      <c r="E250" s="102">
        <f>ROUND(C250*D250,2)</f>
        <v>0</v>
      </c>
      <c r="F250" s="111"/>
      <c r="G250" s="111"/>
      <c r="H250" s="112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  <c r="V250" s="116"/>
      <c r="W250" s="116"/>
      <c r="X250" s="116"/>
      <c r="Y250" s="116"/>
      <c r="Z250" s="116"/>
      <c r="AA250" s="116"/>
      <c r="AB250" s="116"/>
      <c r="AC250" s="116"/>
      <c r="AD250" s="116"/>
      <c r="AE250" s="116"/>
      <c r="AF250" s="116"/>
      <c r="AG250" s="116"/>
      <c r="AH250" s="116"/>
    </row>
    <row r="251" spans="1:34" s="117" customFormat="1" x14ac:dyDescent="0.2">
      <c r="A251" s="99"/>
      <c r="B251" s="100">
        <v>3</v>
      </c>
      <c r="C251" s="100">
        <v>1</v>
      </c>
      <c r="D251" s="101">
        <f>IF(B251=1,$J$10,IF(B251=2,$J$11,IF(B251=3,$J$12," ")))</f>
        <v>0</v>
      </c>
      <c r="E251" s="102">
        <f>ROUND(C251*D251,2)</f>
        <v>0</v>
      </c>
      <c r="F251" s="111"/>
      <c r="G251" s="111"/>
      <c r="H251" s="112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  <c r="Z251" s="116"/>
      <c r="AA251" s="116"/>
      <c r="AB251" s="116"/>
      <c r="AC251" s="116"/>
      <c r="AD251" s="116"/>
      <c r="AE251" s="116"/>
      <c r="AF251" s="116"/>
      <c r="AG251" s="116"/>
      <c r="AH251" s="116"/>
    </row>
    <row r="252" spans="1:34" s="117" customFormat="1" x14ac:dyDescent="0.2">
      <c r="A252" s="107"/>
      <c r="B252" s="108"/>
      <c r="C252" s="108"/>
      <c r="D252" s="109"/>
      <c r="E252" s="110">
        <f>SUM(E249:E251)</f>
        <v>0</v>
      </c>
      <c r="F252" s="111"/>
      <c r="G252" s="111"/>
      <c r="H252" s="112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  <c r="AA252" s="116"/>
      <c r="AB252" s="116"/>
      <c r="AC252" s="116"/>
      <c r="AD252" s="116"/>
      <c r="AE252" s="116"/>
      <c r="AF252" s="116"/>
      <c r="AG252" s="116"/>
      <c r="AH252" s="116"/>
    </row>
    <row r="253" spans="1:34" s="117" customFormat="1" x14ac:dyDescent="0.2">
      <c r="A253" s="96">
        <f>A248+1</f>
        <v>47</v>
      </c>
      <c r="B253" s="475" t="s">
        <v>128</v>
      </c>
      <c r="C253" s="476"/>
      <c r="D253" s="476"/>
      <c r="E253" s="477"/>
      <c r="F253" s="111"/>
      <c r="G253" s="111"/>
      <c r="H253" s="112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  <c r="AA253" s="116"/>
      <c r="AB253" s="116"/>
      <c r="AC253" s="116"/>
      <c r="AD253" s="116"/>
      <c r="AE253" s="116"/>
      <c r="AF253" s="116"/>
      <c r="AG253" s="116"/>
      <c r="AH253" s="116"/>
    </row>
    <row r="254" spans="1:34" s="117" customFormat="1" x14ac:dyDescent="0.2">
      <c r="A254" s="99"/>
      <c r="B254" s="100">
        <v>1</v>
      </c>
      <c r="C254" s="100">
        <v>3</v>
      </c>
      <c r="D254" s="101">
        <f>IF(B254=1,$J$10,IF(B254=2,$J$11,IF(B254=3,$J$12," ")))</f>
        <v>0</v>
      </c>
      <c r="E254" s="102">
        <f>ROUND(C254*D254,2)</f>
        <v>0</v>
      </c>
      <c r="F254" s="111"/>
      <c r="G254" s="111"/>
      <c r="H254" s="112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  <c r="AA254" s="116"/>
      <c r="AB254" s="116"/>
      <c r="AC254" s="116"/>
      <c r="AD254" s="116"/>
      <c r="AE254" s="116"/>
      <c r="AF254" s="116"/>
      <c r="AG254" s="116"/>
      <c r="AH254" s="116"/>
    </row>
    <row r="255" spans="1:34" s="117" customFormat="1" x14ac:dyDescent="0.2">
      <c r="A255" s="99"/>
      <c r="B255" s="100">
        <v>2</v>
      </c>
      <c r="C255" s="100">
        <v>0</v>
      </c>
      <c r="D255" s="101">
        <f>IF(B255=1,$J$10,IF(B255=2,$J$11,IF(B255=3,$J$12," ")))</f>
        <v>0</v>
      </c>
      <c r="E255" s="102">
        <f>ROUND(C255*D255,2)</f>
        <v>0</v>
      </c>
      <c r="F255" s="111"/>
      <c r="G255" s="111"/>
      <c r="H255" s="112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  <c r="Z255" s="116"/>
      <c r="AA255" s="116"/>
      <c r="AB255" s="116"/>
      <c r="AC255" s="116"/>
      <c r="AD255" s="116"/>
      <c r="AE255" s="116"/>
      <c r="AF255" s="116"/>
      <c r="AG255" s="116"/>
      <c r="AH255" s="116"/>
    </row>
    <row r="256" spans="1:34" s="117" customFormat="1" x14ac:dyDescent="0.2">
      <c r="A256" s="99"/>
      <c r="B256" s="100">
        <v>3</v>
      </c>
      <c r="C256" s="100">
        <v>0</v>
      </c>
      <c r="D256" s="101">
        <f>IF(B256=1,$J$10,IF(B256=2,$J$11,IF(B256=3,$J$12," ")))</f>
        <v>0</v>
      </c>
      <c r="E256" s="102">
        <f>ROUND(C256*D256,2)</f>
        <v>0</v>
      </c>
      <c r="F256" s="111"/>
      <c r="G256" s="111"/>
      <c r="H256" s="112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  <c r="Z256" s="116"/>
      <c r="AA256" s="116"/>
      <c r="AB256" s="116"/>
      <c r="AC256" s="116"/>
      <c r="AD256" s="116"/>
      <c r="AE256" s="116"/>
      <c r="AF256" s="116"/>
      <c r="AG256" s="116"/>
      <c r="AH256" s="116"/>
    </row>
    <row r="257" spans="1:34" s="117" customFormat="1" x14ac:dyDescent="0.2">
      <c r="A257" s="107"/>
      <c r="B257" s="108"/>
      <c r="C257" s="108"/>
      <c r="D257" s="109"/>
      <c r="E257" s="110">
        <f>SUM(E254:E256)</f>
        <v>0</v>
      </c>
      <c r="F257" s="111"/>
      <c r="G257" s="111"/>
      <c r="H257" s="112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  <c r="Z257" s="116"/>
      <c r="AA257" s="116"/>
      <c r="AB257" s="116"/>
      <c r="AC257" s="116"/>
      <c r="AD257" s="116"/>
      <c r="AE257" s="116"/>
      <c r="AF257" s="116"/>
      <c r="AG257" s="116"/>
      <c r="AH257" s="116"/>
    </row>
    <row r="258" spans="1:34" s="117" customFormat="1" x14ac:dyDescent="0.2">
      <c r="A258" s="96">
        <f>A253+1</f>
        <v>48</v>
      </c>
      <c r="B258" s="475" t="s">
        <v>129</v>
      </c>
      <c r="C258" s="476"/>
      <c r="D258" s="476"/>
      <c r="E258" s="477"/>
      <c r="F258" s="111"/>
      <c r="G258" s="111"/>
      <c r="H258" s="112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  <c r="Z258" s="116"/>
      <c r="AA258" s="116"/>
      <c r="AB258" s="116"/>
      <c r="AC258" s="116"/>
      <c r="AD258" s="116"/>
      <c r="AE258" s="116"/>
      <c r="AF258" s="116"/>
      <c r="AG258" s="116"/>
      <c r="AH258" s="116"/>
    </row>
    <row r="259" spans="1:34" s="117" customFormat="1" x14ac:dyDescent="0.2">
      <c r="A259" s="99"/>
      <c r="B259" s="100">
        <v>1</v>
      </c>
      <c r="C259" s="100">
        <v>2</v>
      </c>
      <c r="D259" s="101">
        <f>IF(B259=1,$J$10,IF(B259=2,$J$11,IF(B259=3,$J$12," ")))</f>
        <v>0</v>
      </c>
      <c r="E259" s="102">
        <f>ROUND(C259*D259,2)</f>
        <v>0</v>
      </c>
      <c r="F259" s="111"/>
      <c r="G259" s="111"/>
      <c r="H259" s="112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  <c r="V259" s="116"/>
      <c r="W259" s="116"/>
      <c r="X259" s="116"/>
      <c r="Y259" s="116"/>
      <c r="Z259" s="116"/>
      <c r="AA259" s="116"/>
      <c r="AB259" s="116"/>
      <c r="AC259" s="116"/>
      <c r="AD259" s="116"/>
      <c r="AE259" s="116"/>
      <c r="AF259" s="116"/>
      <c r="AG259" s="116"/>
      <c r="AH259" s="116"/>
    </row>
    <row r="260" spans="1:34" s="117" customFormat="1" x14ac:dyDescent="0.2">
      <c r="A260" s="99"/>
      <c r="B260" s="100">
        <v>2</v>
      </c>
      <c r="C260" s="100">
        <v>0</v>
      </c>
      <c r="D260" s="101">
        <f>IF(B260=1,$J$10,IF(B260=2,$J$11,IF(B260=3,$J$12," ")))</f>
        <v>0</v>
      </c>
      <c r="E260" s="102">
        <f>ROUND(C260*D260,2)</f>
        <v>0</v>
      </c>
      <c r="F260" s="111"/>
      <c r="G260" s="111"/>
      <c r="H260" s="112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  <c r="Z260" s="116"/>
      <c r="AA260" s="116"/>
      <c r="AB260" s="116"/>
      <c r="AC260" s="116"/>
      <c r="AD260" s="116"/>
      <c r="AE260" s="116"/>
      <c r="AF260" s="116"/>
      <c r="AG260" s="116"/>
      <c r="AH260" s="116"/>
    </row>
    <row r="261" spans="1:34" s="117" customFormat="1" x14ac:dyDescent="0.2">
      <c r="A261" s="99"/>
      <c r="B261" s="100">
        <v>3</v>
      </c>
      <c r="C261" s="100">
        <v>1</v>
      </c>
      <c r="D261" s="101">
        <f>IF(B261=1,$J$10,IF(B261=2,$J$11,IF(B261=3,$J$12," ")))</f>
        <v>0</v>
      </c>
      <c r="E261" s="102">
        <f>ROUND(C261*D261,2)</f>
        <v>0</v>
      </c>
      <c r="F261" s="111"/>
      <c r="G261" s="111"/>
      <c r="H261" s="112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  <c r="Z261" s="116"/>
      <c r="AA261" s="116"/>
      <c r="AB261" s="116"/>
      <c r="AC261" s="116"/>
      <c r="AD261" s="116"/>
      <c r="AE261" s="116"/>
      <c r="AF261" s="116"/>
      <c r="AG261" s="116"/>
      <c r="AH261" s="116"/>
    </row>
    <row r="262" spans="1:34" s="117" customFormat="1" x14ac:dyDescent="0.2">
      <c r="A262" s="107"/>
      <c r="B262" s="108"/>
      <c r="C262" s="108"/>
      <c r="D262" s="109"/>
      <c r="E262" s="110">
        <f>SUM(E259:E261)</f>
        <v>0</v>
      </c>
      <c r="F262" s="111"/>
      <c r="G262" s="111"/>
      <c r="H262" s="112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  <c r="V262" s="116"/>
      <c r="W262" s="116"/>
      <c r="X262" s="116"/>
      <c r="Y262" s="116"/>
      <c r="Z262" s="116"/>
      <c r="AA262" s="116"/>
      <c r="AB262" s="116"/>
      <c r="AC262" s="116"/>
      <c r="AD262" s="116"/>
      <c r="AE262" s="116"/>
      <c r="AF262" s="116"/>
      <c r="AG262" s="116"/>
      <c r="AH262" s="116"/>
    </row>
    <row r="263" spans="1:34" s="117" customFormat="1" x14ac:dyDescent="0.2">
      <c r="A263" s="96">
        <f>A258+1</f>
        <v>49</v>
      </c>
      <c r="B263" s="475" t="s">
        <v>130</v>
      </c>
      <c r="C263" s="476"/>
      <c r="D263" s="476"/>
      <c r="E263" s="477"/>
      <c r="F263" s="111"/>
      <c r="G263" s="111"/>
      <c r="H263" s="112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  <c r="Z263" s="116"/>
      <c r="AA263" s="116"/>
      <c r="AB263" s="116"/>
      <c r="AC263" s="116"/>
      <c r="AD263" s="116"/>
      <c r="AE263" s="116"/>
      <c r="AF263" s="116"/>
      <c r="AG263" s="116"/>
      <c r="AH263" s="116"/>
    </row>
    <row r="264" spans="1:34" s="117" customFormat="1" x14ac:dyDescent="0.2">
      <c r="A264" s="99"/>
      <c r="B264" s="100">
        <v>1</v>
      </c>
      <c r="C264" s="100">
        <v>1</v>
      </c>
      <c r="D264" s="101">
        <f>IF(B264=1,$J$10,IF(B264=2,$J$11,IF(B264=3,$J$12," ")))</f>
        <v>0</v>
      </c>
      <c r="E264" s="102">
        <f>ROUND(C264*D264,2)</f>
        <v>0</v>
      </c>
      <c r="F264" s="111"/>
      <c r="G264" s="111"/>
      <c r="H264" s="112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  <c r="V264" s="116"/>
      <c r="W264" s="116"/>
      <c r="X264" s="116"/>
      <c r="Y264" s="116"/>
      <c r="Z264" s="116"/>
      <c r="AA264" s="116"/>
      <c r="AB264" s="116"/>
      <c r="AC264" s="116"/>
      <c r="AD264" s="116"/>
      <c r="AE264" s="116"/>
      <c r="AF264" s="116"/>
      <c r="AG264" s="116"/>
      <c r="AH264" s="116"/>
    </row>
    <row r="265" spans="1:34" s="117" customFormat="1" x14ac:dyDescent="0.2">
      <c r="A265" s="99"/>
      <c r="B265" s="100">
        <v>2</v>
      </c>
      <c r="C265" s="100">
        <v>0</v>
      </c>
      <c r="D265" s="101">
        <f>IF(B265=1,$J$10,IF(B265=2,$J$11,IF(B265=3,$J$12," ")))</f>
        <v>0</v>
      </c>
      <c r="E265" s="102">
        <f>ROUND(C265*D265,2)</f>
        <v>0</v>
      </c>
      <c r="F265" s="111"/>
      <c r="G265" s="111"/>
      <c r="H265" s="112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  <c r="Z265" s="116"/>
      <c r="AA265" s="116"/>
      <c r="AB265" s="116"/>
      <c r="AC265" s="116"/>
      <c r="AD265" s="116"/>
      <c r="AE265" s="116"/>
      <c r="AF265" s="116"/>
      <c r="AG265" s="116"/>
      <c r="AH265" s="116"/>
    </row>
    <row r="266" spans="1:34" s="117" customFormat="1" x14ac:dyDescent="0.2">
      <c r="A266" s="99"/>
      <c r="B266" s="100">
        <v>3</v>
      </c>
      <c r="C266" s="100">
        <v>0</v>
      </c>
      <c r="D266" s="101">
        <f>IF(B266=1,$J$10,IF(B266=2,$J$11,IF(B266=3,$J$12," ")))</f>
        <v>0</v>
      </c>
      <c r="E266" s="102">
        <f>ROUND(C266*D266,2)</f>
        <v>0</v>
      </c>
      <c r="F266" s="111"/>
      <c r="G266" s="111"/>
      <c r="H266" s="112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  <c r="V266" s="116"/>
      <c r="W266" s="116"/>
      <c r="X266" s="116"/>
      <c r="Y266" s="116"/>
      <c r="Z266" s="116"/>
      <c r="AA266" s="116"/>
      <c r="AB266" s="116"/>
      <c r="AC266" s="116"/>
      <c r="AD266" s="116"/>
      <c r="AE266" s="116"/>
      <c r="AF266" s="116"/>
      <c r="AG266" s="116"/>
      <c r="AH266" s="116"/>
    </row>
    <row r="267" spans="1:34" s="117" customFormat="1" x14ac:dyDescent="0.2">
      <c r="A267" s="107"/>
      <c r="B267" s="108"/>
      <c r="C267" s="108"/>
      <c r="D267" s="109"/>
      <c r="E267" s="110">
        <f>SUM(E264:E266)</f>
        <v>0</v>
      </c>
      <c r="F267" s="111"/>
      <c r="G267" s="111"/>
      <c r="H267" s="112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  <c r="V267" s="116"/>
      <c r="W267" s="116"/>
      <c r="X267" s="116"/>
      <c r="Y267" s="116"/>
      <c r="Z267" s="116"/>
      <c r="AA267" s="116"/>
      <c r="AB267" s="116"/>
      <c r="AC267" s="116"/>
      <c r="AD267" s="116"/>
      <c r="AE267" s="116"/>
      <c r="AF267" s="116"/>
      <c r="AG267" s="116"/>
      <c r="AH267" s="116"/>
    </row>
    <row r="268" spans="1:34" s="117" customFormat="1" x14ac:dyDescent="0.2">
      <c r="A268" s="96">
        <f>A263+1</f>
        <v>50</v>
      </c>
      <c r="B268" s="475" t="s">
        <v>131</v>
      </c>
      <c r="C268" s="476"/>
      <c r="D268" s="476"/>
      <c r="E268" s="477"/>
      <c r="F268" s="111"/>
      <c r="G268" s="111"/>
      <c r="H268" s="112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  <c r="V268" s="116"/>
      <c r="W268" s="116"/>
      <c r="X268" s="116"/>
      <c r="Y268" s="116"/>
      <c r="Z268" s="116"/>
      <c r="AA268" s="116"/>
      <c r="AB268" s="116"/>
      <c r="AC268" s="116"/>
      <c r="AD268" s="116"/>
      <c r="AE268" s="116"/>
      <c r="AF268" s="116"/>
      <c r="AG268" s="116"/>
      <c r="AH268" s="116"/>
    </row>
    <row r="269" spans="1:34" s="117" customFormat="1" x14ac:dyDescent="0.2">
      <c r="A269" s="99"/>
      <c r="B269" s="100">
        <v>1</v>
      </c>
      <c r="C269" s="100">
        <v>4</v>
      </c>
      <c r="D269" s="101">
        <f>IF(B269=1,$J$10,IF(B269=2,$J$11,IF(B269=3,$J$12," ")))</f>
        <v>0</v>
      </c>
      <c r="E269" s="102">
        <f>ROUND(C269*D269,2)</f>
        <v>0</v>
      </c>
      <c r="F269" s="111"/>
      <c r="G269" s="111"/>
      <c r="H269" s="112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  <c r="Z269" s="116"/>
      <c r="AA269" s="116"/>
      <c r="AB269" s="116"/>
      <c r="AC269" s="116"/>
      <c r="AD269" s="116"/>
      <c r="AE269" s="116"/>
      <c r="AF269" s="116"/>
      <c r="AG269" s="116"/>
      <c r="AH269" s="116"/>
    </row>
    <row r="270" spans="1:34" s="117" customFormat="1" x14ac:dyDescent="0.2">
      <c r="A270" s="99"/>
      <c r="B270" s="100">
        <v>2</v>
      </c>
      <c r="C270" s="100">
        <v>0</v>
      </c>
      <c r="D270" s="101">
        <f>IF(B270=1,$J$10,IF(B270=2,$J$11,IF(B270=3,$J$12," ")))</f>
        <v>0</v>
      </c>
      <c r="E270" s="102">
        <f>ROUND(C270*D270,2)</f>
        <v>0</v>
      </c>
      <c r="F270" s="111"/>
      <c r="G270" s="111"/>
      <c r="H270" s="112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116"/>
      <c r="Y270" s="116"/>
      <c r="Z270" s="116"/>
      <c r="AA270" s="116"/>
      <c r="AB270" s="116"/>
      <c r="AC270" s="116"/>
      <c r="AD270" s="116"/>
      <c r="AE270" s="116"/>
      <c r="AF270" s="116"/>
      <c r="AG270" s="116"/>
      <c r="AH270" s="116"/>
    </row>
    <row r="271" spans="1:34" s="117" customFormat="1" x14ac:dyDescent="0.2">
      <c r="A271" s="99"/>
      <c r="B271" s="100">
        <v>3</v>
      </c>
      <c r="C271" s="100">
        <v>0</v>
      </c>
      <c r="D271" s="101">
        <f>IF(B271=1,$J$10,IF(B271=2,$J$11,IF(B271=3,$J$12," ")))</f>
        <v>0</v>
      </c>
      <c r="E271" s="102">
        <f>ROUND(C271*D271,2)</f>
        <v>0</v>
      </c>
      <c r="F271" s="111"/>
      <c r="G271" s="111"/>
      <c r="H271" s="112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  <c r="V271" s="116"/>
      <c r="W271" s="116"/>
      <c r="X271" s="116"/>
      <c r="Y271" s="116"/>
      <c r="Z271" s="116"/>
      <c r="AA271" s="116"/>
      <c r="AB271" s="116"/>
      <c r="AC271" s="116"/>
      <c r="AD271" s="116"/>
      <c r="AE271" s="116"/>
      <c r="AF271" s="116"/>
      <c r="AG271" s="116"/>
      <c r="AH271" s="116"/>
    </row>
    <row r="272" spans="1:34" s="117" customFormat="1" x14ac:dyDescent="0.2">
      <c r="A272" s="107"/>
      <c r="B272" s="108"/>
      <c r="C272" s="108"/>
      <c r="D272" s="109"/>
      <c r="E272" s="110">
        <f>SUM(E269:E271)</f>
        <v>0</v>
      </c>
      <c r="F272" s="111"/>
      <c r="G272" s="111"/>
      <c r="H272" s="112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  <c r="V272" s="116"/>
      <c r="W272" s="116"/>
      <c r="X272" s="116"/>
      <c r="Y272" s="116"/>
      <c r="Z272" s="116"/>
      <c r="AA272" s="116"/>
      <c r="AB272" s="116"/>
      <c r="AC272" s="116"/>
      <c r="AD272" s="116"/>
      <c r="AE272" s="116"/>
      <c r="AF272" s="116"/>
      <c r="AG272" s="116"/>
      <c r="AH272" s="116"/>
    </row>
    <row r="273" spans="1:34" s="117" customFormat="1" x14ac:dyDescent="0.2">
      <c r="A273" s="96">
        <f>A268+1</f>
        <v>51</v>
      </c>
      <c r="B273" s="475" t="s">
        <v>132</v>
      </c>
      <c r="C273" s="476"/>
      <c r="D273" s="476"/>
      <c r="E273" s="477"/>
      <c r="F273" s="111"/>
      <c r="G273" s="111"/>
      <c r="H273" s="112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  <c r="V273" s="116"/>
      <c r="W273" s="116"/>
      <c r="X273" s="116"/>
      <c r="Y273" s="116"/>
      <c r="Z273" s="116"/>
      <c r="AA273" s="116"/>
      <c r="AB273" s="116"/>
      <c r="AC273" s="116"/>
      <c r="AD273" s="116"/>
      <c r="AE273" s="116"/>
      <c r="AF273" s="116"/>
      <c r="AG273" s="116"/>
      <c r="AH273" s="116"/>
    </row>
    <row r="274" spans="1:34" s="117" customFormat="1" x14ac:dyDescent="0.2">
      <c r="A274" s="99"/>
      <c r="B274" s="100">
        <v>1</v>
      </c>
      <c r="C274" s="100">
        <v>2</v>
      </c>
      <c r="D274" s="101">
        <f>IF(B274=1,$J$10,IF(B274=2,$J$11,IF(B274=3,$J$12," ")))</f>
        <v>0</v>
      </c>
      <c r="E274" s="102">
        <f>ROUND(C274*D274,2)</f>
        <v>0</v>
      </c>
      <c r="F274" s="111"/>
      <c r="G274" s="111"/>
      <c r="H274" s="112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  <c r="V274" s="116"/>
      <c r="W274" s="116"/>
      <c r="X274" s="116"/>
      <c r="Y274" s="116"/>
      <c r="Z274" s="116"/>
      <c r="AA274" s="116"/>
      <c r="AB274" s="116"/>
      <c r="AC274" s="116"/>
      <c r="AD274" s="116"/>
      <c r="AE274" s="116"/>
      <c r="AF274" s="116"/>
      <c r="AG274" s="116"/>
      <c r="AH274" s="116"/>
    </row>
    <row r="275" spans="1:34" s="117" customFormat="1" x14ac:dyDescent="0.2">
      <c r="A275" s="99"/>
      <c r="B275" s="100">
        <v>2</v>
      </c>
      <c r="C275" s="100">
        <v>0</v>
      </c>
      <c r="D275" s="101">
        <f>IF(B275=1,$J$10,IF(B275=2,$J$11,IF(B275=3,$J$12," ")))</f>
        <v>0</v>
      </c>
      <c r="E275" s="102">
        <f>ROUND(C275*D275,2)</f>
        <v>0</v>
      </c>
      <c r="F275" s="111"/>
      <c r="G275" s="111"/>
      <c r="H275" s="112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  <c r="V275" s="116"/>
      <c r="W275" s="116"/>
      <c r="X275" s="116"/>
      <c r="Y275" s="116"/>
      <c r="Z275" s="116"/>
      <c r="AA275" s="116"/>
      <c r="AB275" s="116"/>
      <c r="AC275" s="116"/>
      <c r="AD275" s="116"/>
      <c r="AE275" s="116"/>
      <c r="AF275" s="116"/>
      <c r="AG275" s="116"/>
      <c r="AH275" s="116"/>
    </row>
    <row r="276" spans="1:34" s="117" customFormat="1" x14ac:dyDescent="0.2">
      <c r="A276" s="99"/>
      <c r="B276" s="100">
        <v>3</v>
      </c>
      <c r="C276" s="100">
        <v>0</v>
      </c>
      <c r="D276" s="101">
        <f>IF(B276=1,$J$10,IF(B276=2,$J$11,IF(B276=3,$J$12," ")))</f>
        <v>0</v>
      </c>
      <c r="E276" s="102">
        <f>ROUND(C276*D276,2)</f>
        <v>0</v>
      </c>
      <c r="F276" s="111"/>
      <c r="G276" s="111"/>
      <c r="H276" s="112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  <c r="V276" s="116"/>
      <c r="W276" s="116"/>
      <c r="X276" s="116"/>
      <c r="Y276" s="116"/>
      <c r="Z276" s="116"/>
      <c r="AA276" s="116"/>
      <c r="AB276" s="116"/>
      <c r="AC276" s="116"/>
      <c r="AD276" s="116"/>
      <c r="AE276" s="116"/>
      <c r="AF276" s="116"/>
      <c r="AG276" s="116"/>
      <c r="AH276" s="116"/>
    </row>
    <row r="277" spans="1:34" s="117" customFormat="1" x14ac:dyDescent="0.2">
      <c r="A277" s="107"/>
      <c r="B277" s="108"/>
      <c r="C277" s="108"/>
      <c r="D277" s="109"/>
      <c r="E277" s="110">
        <f>SUM(E274:E276)</f>
        <v>0</v>
      </c>
      <c r="F277" s="111"/>
      <c r="G277" s="111"/>
      <c r="H277" s="112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  <c r="V277" s="116"/>
      <c r="W277" s="116"/>
      <c r="X277" s="116"/>
      <c r="Y277" s="116"/>
      <c r="Z277" s="116"/>
      <c r="AA277" s="116"/>
      <c r="AB277" s="116"/>
      <c r="AC277" s="116"/>
      <c r="AD277" s="116"/>
      <c r="AE277" s="116"/>
      <c r="AF277" s="116"/>
      <c r="AG277" s="116"/>
      <c r="AH277" s="116"/>
    </row>
    <row r="278" spans="1:34" s="117" customFormat="1" x14ac:dyDescent="0.2">
      <c r="A278" s="96">
        <f>A273+1</f>
        <v>52</v>
      </c>
      <c r="B278" s="475" t="s">
        <v>133</v>
      </c>
      <c r="C278" s="476"/>
      <c r="D278" s="476"/>
      <c r="E278" s="477"/>
      <c r="F278" s="111"/>
      <c r="G278" s="111"/>
      <c r="H278" s="112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  <c r="V278" s="116"/>
      <c r="W278" s="116"/>
      <c r="X278" s="116"/>
      <c r="Y278" s="116"/>
      <c r="Z278" s="116"/>
      <c r="AA278" s="116"/>
      <c r="AB278" s="116"/>
      <c r="AC278" s="116"/>
      <c r="AD278" s="116"/>
      <c r="AE278" s="116"/>
      <c r="AF278" s="116"/>
      <c r="AG278" s="116"/>
      <c r="AH278" s="116"/>
    </row>
    <row r="279" spans="1:34" s="117" customFormat="1" x14ac:dyDescent="0.2">
      <c r="A279" s="99"/>
      <c r="B279" s="100">
        <v>1</v>
      </c>
      <c r="C279" s="100">
        <v>2</v>
      </c>
      <c r="D279" s="101">
        <f>IF(B279=1,$J$10,IF(B279=2,$J$11,IF(B279=3,$J$12," ")))</f>
        <v>0</v>
      </c>
      <c r="E279" s="102">
        <f>ROUND(C279*D279,2)</f>
        <v>0</v>
      </c>
      <c r="F279" s="111"/>
      <c r="G279" s="111"/>
      <c r="H279" s="112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  <c r="V279" s="116"/>
      <c r="W279" s="116"/>
      <c r="X279" s="116"/>
      <c r="Y279" s="116"/>
      <c r="Z279" s="116"/>
      <c r="AA279" s="116"/>
      <c r="AB279" s="116"/>
      <c r="AC279" s="116"/>
      <c r="AD279" s="116"/>
      <c r="AE279" s="116"/>
      <c r="AF279" s="116"/>
      <c r="AG279" s="116"/>
      <c r="AH279" s="116"/>
    </row>
    <row r="280" spans="1:34" s="117" customFormat="1" x14ac:dyDescent="0.2">
      <c r="A280" s="99"/>
      <c r="B280" s="100">
        <v>2</v>
      </c>
      <c r="C280" s="100">
        <v>0</v>
      </c>
      <c r="D280" s="101">
        <f>IF(B280=1,$J$10,IF(B280=2,$J$11,IF(B280=3,$J$12," ")))</f>
        <v>0</v>
      </c>
      <c r="E280" s="102">
        <f>ROUND(C280*D280,2)</f>
        <v>0</v>
      </c>
      <c r="F280" s="111"/>
      <c r="G280" s="111"/>
      <c r="H280" s="112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  <c r="V280" s="116"/>
      <c r="W280" s="116"/>
      <c r="X280" s="116"/>
      <c r="Y280" s="116"/>
      <c r="Z280" s="116"/>
      <c r="AA280" s="116"/>
      <c r="AB280" s="116"/>
      <c r="AC280" s="116"/>
      <c r="AD280" s="116"/>
      <c r="AE280" s="116"/>
      <c r="AF280" s="116"/>
      <c r="AG280" s="116"/>
      <c r="AH280" s="116"/>
    </row>
    <row r="281" spans="1:34" s="117" customFormat="1" x14ac:dyDescent="0.2">
      <c r="A281" s="99"/>
      <c r="B281" s="100">
        <v>3</v>
      </c>
      <c r="C281" s="100">
        <v>0</v>
      </c>
      <c r="D281" s="101">
        <f>IF(B281=1,$J$10,IF(B281=2,$J$11,IF(B281=3,$J$12," ")))</f>
        <v>0</v>
      </c>
      <c r="E281" s="102">
        <f>ROUND(C281*D281,2)</f>
        <v>0</v>
      </c>
      <c r="F281" s="111"/>
      <c r="G281" s="111"/>
      <c r="H281" s="112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  <c r="V281" s="116"/>
      <c r="W281" s="116"/>
      <c r="X281" s="116"/>
      <c r="Y281" s="116"/>
      <c r="Z281" s="116"/>
      <c r="AA281" s="116"/>
      <c r="AB281" s="116"/>
      <c r="AC281" s="116"/>
      <c r="AD281" s="116"/>
      <c r="AE281" s="116"/>
      <c r="AF281" s="116"/>
      <c r="AG281" s="116"/>
      <c r="AH281" s="116"/>
    </row>
    <row r="282" spans="1:34" s="117" customFormat="1" x14ac:dyDescent="0.2">
      <c r="A282" s="107"/>
      <c r="B282" s="108"/>
      <c r="C282" s="108"/>
      <c r="D282" s="109"/>
      <c r="E282" s="110">
        <f>SUM(E279:E281)</f>
        <v>0</v>
      </c>
      <c r="F282" s="111"/>
      <c r="G282" s="111"/>
      <c r="H282" s="112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  <c r="V282" s="116"/>
      <c r="W282" s="116"/>
      <c r="X282" s="116"/>
      <c r="Y282" s="116"/>
      <c r="Z282" s="116"/>
      <c r="AA282" s="116"/>
      <c r="AB282" s="116"/>
      <c r="AC282" s="116"/>
      <c r="AD282" s="116"/>
      <c r="AE282" s="116"/>
      <c r="AF282" s="116"/>
      <c r="AG282" s="116"/>
      <c r="AH282" s="116"/>
    </row>
    <row r="283" spans="1:34" s="117" customFormat="1" x14ac:dyDescent="0.2">
      <c r="A283" s="96">
        <f>A278+1</f>
        <v>53</v>
      </c>
      <c r="B283" s="475" t="s">
        <v>134</v>
      </c>
      <c r="C283" s="476"/>
      <c r="D283" s="476"/>
      <c r="E283" s="477"/>
      <c r="F283" s="111"/>
      <c r="G283" s="111"/>
      <c r="H283" s="112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  <c r="V283" s="116"/>
      <c r="W283" s="116"/>
      <c r="X283" s="116"/>
      <c r="Y283" s="116"/>
      <c r="Z283" s="116"/>
      <c r="AA283" s="116"/>
      <c r="AB283" s="116"/>
      <c r="AC283" s="116"/>
      <c r="AD283" s="116"/>
      <c r="AE283" s="116"/>
      <c r="AF283" s="116"/>
      <c r="AG283" s="116"/>
      <c r="AH283" s="116"/>
    </row>
    <row r="284" spans="1:34" s="117" customFormat="1" x14ac:dyDescent="0.2">
      <c r="A284" s="99"/>
      <c r="B284" s="100">
        <v>1</v>
      </c>
      <c r="C284" s="100">
        <v>2</v>
      </c>
      <c r="D284" s="101">
        <f>IF(B284=1,$J$10,IF(B284=2,$J$11,IF(B284=3,$J$12," ")))</f>
        <v>0</v>
      </c>
      <c r="E284" s="102">
        <f>ROUND(C284*D284,2)</f>
        <v>0</v>
      </c>
      <c r="F284" s="111"/>
      <c r="G284" s="111"/>
      <c r="H284" s="112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  <c r="V284" s="116"/>
      <c r="W284" s="116"/>
      <c r="X284" s="116"/>
      <c r="Y284" s="116"/>
      <c r="Z284" s="116"/>
      <c r="AA284" s="116"/>
      <c r="AB284" s="116"/>
      <c r="AC284" s="116"/>
      <c r="AD284" s="116"/>
      <c r="AE284" s="116"/>
      <c r="AF284" s="116"/>
      <c r="AG284" s="116"/>
      <c r="AH284" s="116"/>
    </row>
    <row r="285" spans="1:34" s="117" customFormat="1" x14ac:dyDescent="0.2">
      <c r="A285" s="99"/>
      <c r="B285" s="100">
        <v>2</v>
      </c>
      <c r="C285" s="100">
        <v>0</v>
      </c>
      <c r="D285" s="101">
        <f>IF(B285=1,$J$10,IF(B285=2,$J$11,IF(B285=3,$J$12," ")))</f>
        <v>0</v>
      </c>
      <c r="E285" s="102">
        <f>ROUND(C285*D285,2)</f>
        <v>0</v>
      </c>
      <c r="F285" s="111"/>
      <c r="G285" s="111"/>
      <c r="H285" s="112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  <c r="V285" s="116"/>
      <c r="W285" s="116"/>
      <c r="X285" s="116"/>
      <c r="Y285" s="116"/>
      <c r="Z285" s="116"/>
      <c r="AA285" s="116"/>
      <c r="AB285" s="116"/>
      <c r="AC285" s="116"/>
      <c r="AD285" s="116"/>
      <c r="AE285" s="116"/>
      <c r="AF285" s="116"/>
      <c r="AG285" s="116"/>
      <c r="AH285" s="116"/>
    </row>
    <row r="286" spans="1:34" s="117" customFormat="1" x14ac:dyDescent="0.2">
      <c r="A286" s="99"/>
      <c r="B286" s="100">
        <v>3</v>
      </c>
      <c r="C286" s="100">
        <v>0</v>
      </c>
      <c r="D286" s="101">
        <f>IF(B286=1,$J$10,IF(B286=2,$J$11,IF(B286=3,$J$12," ")))</f>
        <v>0</v>
      </c>
      <c r="E286" s="102">
        <f>ROUND(C286*D286,2)</f>
        <v>0</v>
      </c>
      <c r="F286" s="111"/>
      <c r="G286" s="111"/>
      <c r="H286" s="112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  <c r="V286" s="116"/>
      <c r="W286" s="116"/>
      <c r="X286" s="116"/>
      <c r="Y286" s="116"/>
      <c r="Z286" s="116"/>
      <c r="AA286" s="116"/>
      <c r="AB286" s="116"/>
      <c r="AC286" s="116"/>
      <c r="AD286" s="116"/>
      <c r="AE286" s="116"/>
      <c r="AF286" s="116"/>
      <c r="AG286" s="116"/>
      <c r="AH286" s="116"/>
    </row>
    <row r="287" spans="1:34" s="117" customFormat="1" x14ac:dyDescent="0.2">
      <c r="A287" s="107"/>
      <c r="B287" s="108"/>
      <c r="C287" s="108"/>
      <c r="D287" s="109"/>
      <c r="E287" s="110">
        <f>SUM(E284:E286)</f>
        <v>0</v>
      </c>
      <c r="F287" s="111"/>
      <c r="G287" s="111"/>
      <c r="H287" s="112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  <c r="V287" s="116"/>
      <c r="W287" s="116"/>
      <c r="X287" s="116"/>
      <c r="Y287" s="116"/>
      <c r="Z287" s="116"/>
      <c r="AA287" s="116"/>
      <c r="AB287" s="116"/>
      <c r="AC287" s="116"/>
      <c r="AD287" s="116"/>
      <c r="AE287" s="116"/>
      <c r="AF287" s="116"/>
      <c r="AG287" s="116"/>
      <c r="AH287" s="116"/>
    </row>
    <row r="288" spans="1:34" s="117" customFormat="1" x14ac:dyDescent="0.2">
      <c r="A288" s="96">
        <f>A283+1</f>
        <v>54</v>
      </c>
      <c r="B288" s="475" t="s">
        <v>135</v>
      </c>
      <c r="C288" s="476"/>
      <c r="D288" s="476"/>
      <c r="E288" s="477"/>
      <c r="F288" s="111"/>
      <c r="G288" s="111"/>
      <c r="H288" s="112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  <c r="V288" s="116"/>
      <c r="W288" s="116"/>
      <c r="X288" s="116"/>
      <c r="Y288" s="116"/>
      <c r="Z288" s="116"/>
      <c r="AA288" s="116"/>
      <c r="AB288" s="116"/>
      <c r="AC288" s="116"/>
      <c r="AD288" s="116"/>
      <c r="AE288" s="116"/>
      <c r="AF288" s="116"/>
      <c r="AG288" s="116"/>
      <c r="AH288" s="116"/>
    </row>
    <row r="289" spans="1:34" s="117" customFormat="1" x14ac:dyDescent="0.2">
      <c r="A289" s="99"/>
      <c r="B289" s="100">
        <v>1</v>
      </c>
      <c r="C289" s="100">
        <v>8</v>
      </c>
      <c r="D289" s="101">
        <f>IF(B289=1,$J$10,IF(B289=2,$J$11,IF(B289=3,$J$12," ")))</f>
        <v>0</v>
      </c>
      <c r="E289" s="102">
        <f>ROUND(C289*D289,2)</f>
        <v>0</v>
      </c>
      <c r="F289" s="111"/>
      <c r="G289" s="111"/>
      <c r="H289" s="112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  <c r="V289" s="116"/>
      <c r="W289" s="116"/>
      <c r="X289" s="116"/>
      <c r="Y289" s="116"/>
      <c r="Z289" s="116"/>
      <c r="AA289" s="116"/>
      <c r="AB289" s="116"/>
      <c r="AC289" s="116"/>
      <c r="AD289" s="116"/>
      <c r="AE289" s="116"/>
      <c r="AF289" s="116"/>
      <c r="AG289" s="116"/>
      <c r="AH289" s="116"/>
    </row>
    <row r="290" spans="1:34" s="117" customFormat="1" x14ac:dyDescent="0.2">
      <c r="A290" s="99"/>
      <c r="B290" s="100">
        <v>2</v>
      </c>
      <c r="C290" s="100">
        <v>0</v>
      </c>
      <c r="D290" s="101">
        <f>IF(B290=1,$J$10,IF(B290=2,$J$11,IF(B290=3,$J$12," ")))</f>
        <v>0</v>
      </c>
      <c r="E290" s="102">
        <f>ROUND(C290*D290,2)</f>
        <v>0</v>
      </c>
      <c r="F290" s="111"/>
      <c r="G290" s="111"/>
      <c r="H290" s="112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  <c r="V290" s="116"/>
      <c r="W290" s="116"/>
      <c r="X290" s="116"/>
      <c r="Y290" s="116"/>
      <c r="Z290" s="116"/>
      <c r="AA290" s="116"/>
      <c r="AB290" s="116"/>
      <c r="AC290" s="116"/>
      <c r="AD290" s="116"/>
      <c r="AE290" s="116"/>
      <c r="AF290" s="116"/>
      <c r="AG290" s="116"/>
      <c r="AH290" s="116"/>
    </row>
    <row r="291" spans="1:34" s="117" customFormat="1" x14ac:dyDescent="0.2">
      <c r="A291" s="99"/>
      <c r="B291" s="100">
        <v>3</v>
      </c>
      <c r="C291" s="100">
        <v>1</v>
      </c>
      <c r="D291" s="101">
        <f>IF(B291=1,$J$10,IF(B291=2,$J$11,IF(B291=3,$J$12," ")))</f>
        <v>0</v>
      </c>
      <c r="E291" s="102">
        <f>ROUND(C291*D291,2)</f>
        <v>0</v>
      </c>
      <c r="F291" s="111"/>
      <c r="G291" s="111"/>
      <c r="H291" s="112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  <c r="Z291" s="116"/>
      <c r="AA291" s="116"/>
      <c r="AB291" s="116"/>
      <c r="AC291" s="116"/>
      <c r="AD291" s="116"/>
      <c r="AE291" s="116"/>
      <c r="AF291" s="116"/>
      <c r="AG291" s="116"/>
      <c r="AH291" s="116"/>
    </row>
    <row r="292" spans="1:34" s="117" customFormat="1" x14ac:dyDescent="0.2">
      <c r="A292" s="107"/>
      <c r="B292" s="108"/>
      <c r="C292" s="108"/>
      <c r="D292" s="109"/>
      <c r="E292" s="110">
        <f>SUM(E289:E291)</f>
        <v>0</v>
      </c>
      <c r="F292" s="111"/>
      <c r="G292" s="111"/>
      <c r="H292" s="112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  <c r="V292" s="116"/>
      <c r="W292" s="116"/>
      <c r="X292" s="116"/>
      <c r="Y292" s="116"/>
      <c r="Z292" s="116"/>
      <c r="AA292" s="116"/>
      <c r="AB292" s="116"/>
      <c r="AC292" s="116"/>
      <c r="AD292" s="116"/>
      <c r="AE292" s="116"/>
      <c r="AF292" s="116"/>
      <c r="AG292" s="116"/>
      <c r="AH292" s="116"/>
    </row>
    <row r="293" spans="1:34" s="117" customFormat="1" x14ac:dyDescent="0.2">
      <c r="A293" s="96">
        <f>A288+1</f>
        <v>55</v>
      </c>
      <c r="B293" s="475" t="s">
        <v>136</v>
      </c>
      <c r="C293" s="476"/>
      <c r="D293" s="476"/>
      <c r="E293" s="477"/>
      <c r="F293" s="111"/>
      <c r="G293" s="111"/>
      <c r="H293" s="112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  <c r="V293" s="116"/>
      <c r="W293" s="116"/>
      <c r="X293" s="116"/>
      <c r="Y293" s="116"/>
      <c r="Z293" s="116"/>
      <c r="AA293" s="116"/>
      <c r="AB293" s="116"/>
      <c r="AC293" s="116"/>
      <c r="AD293" s="116"/>
      <c r="AE293" s="116"/>
      <c r="AF293" s="116"/>
      <c r="AG293" s="116"/>
      <c r="AH293" s="116"/>
    </row>
    <row r="294" spans="1:34" s="117" customFormat="1" x14ac:dyDescent="0.2">
      <c r="A294" s="99"/>
      <c r="B294" s="100">
        <v>1</v>
      </c>
      <c r="C294" s="100">
        <v>3</v>
      </c>
      <c r="D294" s="101">
        <f>IF(B294=1,$J$10,IF(B294=2,$J$11,IF(B294=3,$J$12," ")))</f>
        <v>0</v>
      </c>
      <c r="E294" s="102">
        <f>ROUND(C294*D294,2)</f>
        <v>0</v>
      </c>
      <c r="F294" s="111"/>
      <c r="G294" s="111"/>
      <c r="H294" s="112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  <c r="AA294" s="116"/>
      <c r="AB294" s="116"/>
      <c r="AC294" s="116"/>
      <c r="AD294" s="116"/>
      <c r="AE294" s="116"/>
      <c r="AF294" s="116"/>
      <c r="AG294" s="116"/>
      <c r="AH294" s="116"/>
    </row>
    <row r="295" spans="1:34" s="117" customFormat="1" x14ac:dyDescent="0.2">
      <c r="A295" s="99"/>
      <c r="B295" s="100">
        <v>2</v>
      </c>
      <c r="C295" s="100">
        <v>0</v>
      </c>
      <c r="D295" s="101">
        <f>IF(B295=1,$J$10,IF(B295=2,$J$11,IF(B295=3,$J$12," ")))</f>
        <v>0</v>
      </c>
      <c r="E295" s="102">
        <f>ROUND(C295*D295,2)</f>
        <v>0</v>
      </c>
      <c r="F295" s="111"/>
      <c r="G295" s="111"/>
      <c r="H295" s="112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  <c r="AA295" s="116"/>
      <c r="AB295" s="116"/>
      <c r="AC295" s="116"/>
      <c r="AD295" s="116"/>
      <c r="AE295" s="116"/>
      <c r="AF295" s="116"/>
      <c r="AG295" s="116"/>
      <c r="AH295" s="116"/>
    </row>
    <row r="296" spans="1:34" s="117" customFormat="1" x14ac:dyDescent="0.2">
      <c r="A296" s="99"/>
      <c r="B296" s="100">
        <v>3</v>
      </c>
      <c r="C296" s="100">
        <v>0</v>
      </c>
      <c r="D296" s="101">
        <f>IF(B296=1,$J$10,IF(B296=2,$J$11,IF(B296=3,$J$12," ")))</f>
        <v>0</v>
      </c>
      <c r="E296" s="102">
        <f>ROUND(C296*D296,2)</f>
        <v>0</v>
      </c>
      <c r="F296" s="111"/>
      <c r="G296" s="111"/>
      <c r="H296" s="112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  <c r="AA296" s="116"/>
      <c r="AB296" s="116"/>
      <c r="AC296" s="116"/>
      <c r="AD296" s="116"/>
      <c r="AE296" s="116"/>
      <c r="AF296" s="116"/>
      <c r="AG296" s="116"/>
      <c r="AH296" s="116"/>
    </row>
    <row r="297" spans="1:34" s="117" customFormat="1" x14ac:dyDescent="0.2">
      <c r="A297" s="107"/>
      <c r="B297" s="108"/>
      <c r="C297" s="108"/>
      <c r="D297" s="109"/>
      <c r="E297" s="110">
        <f>SUM(E294:E296)</f>
        <v>0</v>
      </c>
      <c r="F297" s="111"/>
      <c r="G297" s="111"/>
      <c r="H297" s="112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  <c r="Z297" s="116"/>
      <c r="AA297" s="116"/>
      <c r="AB297" s="116"/>
      <c r="AC297" s="116"/>
      <c r="AD297" s="116"/>
      <c r="AE297" s="116"/>
      <c r="AF297" s="116"/>
      <c r="AG297" s="116"/>
      <c r="AH297" s="116"/>
    </row>
    <row r="298" spans="1:34" s="117" customFormat="1" x14ac:dyDescent="0.2">
      <c r="A298" s="96">
        <f>A293+1</f>
        <v>56</v>
      </c>
      <c r="B298" s="475" t="s">
        <v>137</v>
      </c>
      <c r="C298" s="476"/>
      <c r="D298" s="476"/>
      <c r="E298" s="477"/>
      <c r="F298" s="111"/>
      <c r="G298" s="111"/>
      <c r="H298" s="112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116"/>
      <c r="V298" s="116"/>
      <c r="W298" s="116"/>
      <c r="X298" s="116"/>
      <c r="Y298" s="116"/>
      <c r="Z298" s="116"/>
      <c r="AA298" s="116"/>
      <c r="AB298" s="116"/>
      <c r="AC298" s="116"/>
      <c r="AD298" s="116"/>
      <c r="AE298" s="116"/>
      <c r="AF298" s="116"/>
      <c r="AG298" s="116"/>
      <c r="AH298" s="116"/>
    </row>
    <row r="299" spans="1:34" s="117" customFormat="1" x14ac:dyDescent="0.2">
      <c r="A299" s="99"/>
      <c r="B299" s="100">
        <v>1</v>
      </c>
      <c r="C299" s="100">
        <v>0</v>
      </c>
      <c r="D299" s="101">
        <f>IF(B299=1,$J$10,IF(B299=2,$J$11,IF(B299=3,$J$12," ")))</f>
        <v>0</v>
      </c>
      <c r="E299" s="102">
        <f>ROUND(C299*D299,2)</f>
        <v>0</v>
      </c>
      <c r="F299" s="111"/>
      <c r="G299" s="111"/>
      <c r="H299" s="112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116"/>
      <c r="V299" s="116"/>
      <c r="W299" s="116"/>
      <c r="X299" s="116"/>
      <c r="Y299" s="116"/>
      <c r="Z299" s="116"/>
      <c r="AA299" s="116"/>
      <c r="AB299" s="116"/>
      <c r="AC299" s="116"/>
      <c r="AD299" s="116"/>
      <c r="AE299" s="116"/>
      <c r="AF299" s="116"/>
      <c r="AG299" s="116"/>
      <c r="AH299" s="116"/>
    </row>
    <row r="300" spans="1:34" s="117" customFormat="1" x14ac:dyDescent="0.2">
      <c r="A300" s="99"/>
      <c r="B300" s="100">
        <v>2</v>
      </c>
      <c r="C300" s="100">
        <v>1</v>
      </c>
      <c r="D300" s="101">
        <f>IF(B300=1,$J$10,IF(B300=2,$J$11,IF(B300=3,$J$12," ")))</f>
        <v>0</v>
      </c>
      <c r="E300" s="102">
        <f>ROUND(C300*D300,2)</f>
        <v>0</v>
      </c>
      <c r="F300" s="111"/>
      <c r="G300" s="111"/>
      <c r="H300" s="112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  <c r="T300" s="116"/>
      <c r="U300" s="116"/>
      <c r="V300" s="116"/>
      <c r="W300" s="116"/>
      <c r="X300" s="116"/>
      <c r="Y300" s="116"/>
      <c r="Z300" s="116"/>
      <c r="AA300" s="116"/>
      <c r="AB300" s="116"/>
      <c r="AC300" s="116"/>
      <c r="AD300" s="116"/>
      <c r="AE300" s="116"/>
      <c r="AF300" s="116"/>
      <c r="AG300" s="116"/>
      <c r="AH300" s="116"/>
    </row>
    <row r="301" spans="1:34" s="117" customFormat="1" x14ac:dyDescent="0.2">
      <c r="A301" s="99"/>
      <c r="B301" s="100">
        <v>3</v>
      </c>
      <c r="C301" s="100">
        <v>0</v>
      </c>
      <c r="D301" s="101">
        <f>IF(B301=1,$J$10,IF(B301=2,$J$11,IF(B301=3,$J$12," ")))</f>
        <v>0</v>
      </c>
      <c r="E301" s="102">
        <f>ROUND(C301*D301,2)</f>
        <v>0</v>
      </c>
      <c r="F301" s="111"/>
      <c r="G301" s="111"/>
      <c r="H301" s="112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  <c r="T301" s="116"/>
      <c r="U301" s="116"/>
      <c r="V301" s="116"/>
      <c r="W301" s="116"/>
      <c r="X301" s="116"/>
      <c r="Y301" s="116"/>
      <c r="Z301" s="116"/>
      <c r="AA301" s="116"/>
      <c r="AB301" s="116"/>
      <c r="AC301" s="116"/>
      <c r="AD301" s="116"/>
      <c r="AE301" s="116"/>
      <c r="AF301" s="116"/>
      <c r="AG301" s="116"/>
      <c r="AH301" s="116"/>
    </row>
    <row r="302" spans="1:34" s="117" customFormat="1" x14ac:dyDescent="0.2">
      <c r="A302" s="107"/>
      <c r="B302" s="108"/>
      <c r="C302" s="108"/>
      <c r="D302" s="109"/>
      <c r="E302" s="110">
        <f>SUM(E299:E301)</f>
        <v>0</v>
      </c>
      <c r="F302" s="111"/>
      <c r="G302" s="111"/>
      <c r="H302" s="112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116"/>
      <c r="V302" s="116"/>
      <c r="W302" s="116"/>
      <c r="X302" s="116"/>
      <c r="Y302" s="116"/>
      <c r="Z302" s="116"/>
      <c r="AA302" s="116"/>
      <c r="AB302" s="116"/>
      <c r="AC302" s="116"/>
      <c r="AD302" s="116"/>
      <c r="AE302" s="116"/>
      <c r="AF302" s="116"/>
      <c r="AG302" s="116"/>
      <c r="AH302" s="116"/>
    </row>
    <row r="303" spans="1:34" s="117" customFormat="1" x14ac:dyDescent="0.2">
      <c r="A303" s="96">
        <f>A298+1</f>
        <v>57</v>
      </c>
      <c r="B303" s="475" t="s">
        <v>138</v>
      </c>
      <c r="C303" s="476"/>
      <c r="D303" s="476"/>
      <c r="E303" s="477"/>
      <c r="F303" s="111"/>
      <c r="G303" s="111"/>
      <c r="H303" s="112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  <c r="T303" s="116"/>
      <c r="U303" s="116"/>
      <c r="V303" s="116"/>
      <c r="W303" s="116"/>
      <c r="X303" s="116"/>
      <c r="Y303" s="116"/>
      <c r="Z303" s="116"/>
      <c r="AA303" s="116"/>
      <c r="AB303" s="116"/>
      <c r="AC303" s="116"/>
      <c r="AD303" s="116"/>
      <c r="AE303" s="116"/>
      <c r="AF303" s="116"/>
      <c r="AG303" s="116"/>
      <c r="AH303" s="116"/>
    </row>
    <row r="304" spans="1:34" s="117" customFormat="1" x14ac:dyDescent="0.2">
      <c r="A304" s="99"/>
      <c r="B304" s="100">
        <v>1</v>
      </c>
      <c r="C304" s="100">
        <v>0</v>
      </c>
      <c r="D304" s="101">
        <f>IF(B304=1,$J$10,IF(B304=2,$J$11,IF(B304=3,$J$12," ")))</f>
        <v>0</v>
      </c>
      <c r="E304" s="102">
        <f>ROUND(C304*D304,2)</f>
        <v>0</v>
      </c>
      <c r="F304" s="111"/>
      <c r="G304" s="111"/>
      <c r="H304" s="112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  <c r="T304" s="116"/>
      <c r="U304" s="116"/>
      <c r="V304" s="116"/>
      <c r="W304" s="116"/>
      <c r="X304" s="116"/>
      <c r="Y304" s="116"/>
      <c r="Z304" s="116"/>
      <c r="AA304" s="116"/>
      <c r="AB304" s="116"/>
      <c r="AC304" s="116"/>
      <c r="AD304" s="116"/>
      <c r="AE304" s="116"/>
      <c r="AF304" s="116"/>
      <c r="AG304" s="116"/>
      <c r="AH304" s="116"/>
    </row>
    <row r="305" spans="1:34" s="117" customFormat="1" x14ac:dyDescent="0.2">
      <c r="A305" s="99"/>
      <c r="B305" s="100">
        <v>2</v>
      </c>
      <c r="C305" s="100">
        <v>1</v>
      </c>
      <c r="D305" s="101">
        <f>IF(B305=1,$J$10,IF(B305=2,$J$11,IF(B305=3,$J$12," ")))</f>
        <v>0</v>
      </c>
      <c r="E305" s="102">
        <f>ROUND(C305*D305,2)</f>
        <v>0</v>
      </c>
      <c r="F305" s="111"/>
      <c r="G305" s="111"/>
      <c r="H305" s="112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  <c r="T305" s="116"/>
      <c r="U305" s="116"/>
      <c r="V305" s="116"/>
      <c r="W305" s="116"/>
      <c r="X305" s="116"/>
      <c r="Y305" s="116"/>
      <c r="Z305" s="116"/>
      <c r="AA305" s="116"/>
      <c r="AB305" s="116"/>
      <c r="AC305" s="116"/>
      <c r="AD305" s="116"/>
      <c r="AE305" s="116"/>
      <c r="AF305" s="116"/>
      <c r="AG305" s="116"/>
      <c r="AH305" s="116"/>
    </row>
    <row r="306" spans="1:34" s="117" customFormat="1" x14ac:dyDescent="0.2">
      <c r="A306" s="99"/>
      <c r="B306" s="100">
        <v>3</v>
      </c>
      <c r="C306" s="100">
        <v>0</v>
      </c>
      <c r="D306" s="101">
        <f>IF(B306=1,$J$10,IF(B306=2,$J$11,IF(B306=3,$J$12," ")))</f>
        <v>0</v>
      </c>
      <c r="E306" s="102">
        <f>ROUND(C306*D306,2)</f>
        <v>0</v>
      </c>
      <c r="F306" s="111"/>
      <c r="G306" s="111"/>
      <c r="H306" s="112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  <c r="T306" s="116"/>
      <c r="U306" s="116"/>
      <c r="V306" s="116"/>
      <c r="W306" s="116"/>
      <c r="X306" s="116"/>
      <c r="Y306" s="116"/>
      <c r="Z306" s="116"/>
      <c r="AA306" s="116"/>
      <c r="AB306" s="116"/>
      <c r="AC306" s="116"/>
      <c r="AD306" s="116"/>
      <c r="AE306" s="116"/>
      <c r="AF306" s="116"/>
      <c r="AG306" s="116"/>
      <c r="AH306" s="116"/>
    </row>
    <row r="307" spans="1:34" s="117" customFormat="1" x14ac:dyDescent="0.2">
      <c r="A307" s="107"/>
      <c r="B307" s="108"/>
      <c r="C307" s="108"/>
      <c r="D307" s="109"/>
      <c r="E307" s="110">
        <f>SUM(E304:E306)</f>
        <v>0</v>
      </c>
      <c r="F307" s="111"/>
      <c r="G307" s="111"/>
      <c r="H307" s="112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116"/>
      <c r="V307" s="116"/>
      <c r="W307" s="116"/>
      <c r="X307" s="116"/>
      <c r="Y307" s="116"/>
      <c r="Z307" s="116"/>
      <c r="AA307" s="116"/>
      <c r="AB307" s="116"/>
      <c r="AC307" s="116"/>
      <c r="AD307" s="116"/>
      <c r="AE307" s="116"/>
      <c r="AF307" s="116"/>
      <c r="AG307" s="116"/>
      <c r="AH307" s="116"/>
    </row>
    <row r="308" spans="1:34" s="117" customFormat="1" x14ac:dyDescent="0.2">
      <c r="A308" s="96">
        <f>A303+1</f>
        <v>58</v>
      </c>
      <c r="B308" s="475" t="s">
        <v>139</v>
      </c>
      <c r="C308" s="476"/>
      <c r="D308" s="476"/>
      <c r="E308" s="477"/>
      <c r="F308" s="111"/>
      <c r="G308" s="111"/>
      <c r="H308" s="112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  <c r="T308" s="116"/>
      <c r="U308" s="116"/>
      <c r="V308" s="116"/>
      <c r="W308" s="116"/>
      <c r="X308" s="116"/>
      <c r="Y308" s="116"/>
      <c r="Z308" s="116"/>
      <c r="AA308" s="116"/>
      <c r="AB308" s="116"/>
      <c r="AC308" s="116"/>
      <c r="AD308" s="116"/>
      <c r="AE308" s="116"/>
      <c r="AF308" s="116"/>
      <c r="AG308" s="116"/>
      <c r="AH308" s="116"/>
    </row>
    <row r="309" spans="1:34" s="117" customFormat="1" x14ac:dyDescent="0.2">
      <c r="A309" s="99"/>
      <c r="B309" s="100">
        <v>1</v>
      </c>
      <c r="C309" s="100">
        <v>4</v>
      </c>
      <c r="D309" s="101">
        <f>IF(B309=1,$J$10,IF(B309=2,$J$11,IF(B309=3,$J$12," ")))</f>
        <v>0</v>
      </c>
      <c r="E309" s="102">
        <f>ROUND(C309*D309,2)</f>
        <v>0</v>
      </c>
      <c r="F309" s="111"/>
      <c r="G309" s="111"/>
      <c r="H309" s="112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  <c r="T309" s="116"/>
      <c r="U309" s="116"/>
      <c r="V309" s="116"/>
      <c r="W309" s="116"/>
      <c r="X309" s="116"/>
      <c r="Y309" s="116"/>
      <c r="Z309" s="116"/>
      <c r="AA309" s="116"/>
      <c r="AB309" s="116"/>
      <c r="AC309" s="116"/>
      <c r="AD309" s="116"/>
      <c r="AE309" s="116"/>
      <c r="AF309" s="116"/>
      <c r="AG309" s="116"/>
      <c r="AH309" s="116"/>
    </row>
    <row r="310" spans="1:34" s="117" customFormat="1" x14ac:dyDescent="0.2">
      <c r="A310" s="99"/>
      <c r="B310" s="100">
        <v>2</v>
      </c>
      <c r="C310" s="100">
        <v>1</v>
      </c>
      <c r="D310" s="101">
        <f>IF(B310=1,$J$10,IF(B310=2,$J$11,IF(B310=3,$J$12," ")))</f>
        <v>0</v>
      </c>
      <c r="E310" s="102">
        <f>ROUND(C310*D310,2)</f>
        <v>0</v>
      </c>
      <c r="F310" s="111"/>
      <c r="G310" s="111"/>
      <c r="H310" s="112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  <c r="T310" s="116"/>
      <c r="U310" s="116"/>
      <c r="V310" s="116"/>
      <c r="W310" s="116"/>
      <c r="X310" s="116"/>
      <c r="Y310" s="116"/>
      <c r="Z310" s="116"/>
      <c r="AA310" s="116"/>
      <c r="AB310" s="116"/>
      <c r="AC310" s="116"/>
      <c r="AD310" s="116"/>
      <c r="AE310" s="116"/>
      <c r="AF310" s="116"/>
      <c r="AG310" s="116"/>
      <c r="AH310" s="116"/>
    </row>
    <row r="311" spans="1:34" s="117" customFormat="1" x14ac:dyDescent="0.2">
      <c r="A311" s="99"/>
      <c r="B311" s="100">
        <v>3</v>
      </c>
      <c r="C311" s="100">
        <v>0</v>
      </c>
      <c r="D311" s="101">
        <f>IF(B311=1,$J$10,IF(B311=2,$J$11,IF(B311=3,$J$12," ")))</f>
        <v>0</v>
      </c>
      <c r="E311" s="102">
        <f>ROUND(C311*D311,2)</f>
        <v>0</v>
      </c>
      <c r="F311" s="111"/>
      <c r="G311" s="111"/>
      <c r="H311" s="112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  <c r="T311" s="116"/>
      <c r="U311" s="116"/>
      <c r="V311" s="116"/>
      <c r="W311" s="116"/>
      <c r="X311" s="116"/>
      <c r="Y311" s="116"/>
      <c r="Z311" s="116"/>
      <c r="AA311" s="116"/>
      <c r="AB311" s="116"/>
      <c r="AC311" s="116"/>
      <c r="AD311" s="116"/>
      <c r="AE311" s="116"/>
      <c r="AF311" s="116"/>
      <c r="AG311" s="116"/>
      <c r="AH311" s="116"/>
    </row>
    <row r="312" spans="1:34" s="117" customFormat="1" x14ac:dyDescent="0.2">
      <c r="A312" s="107"/>
      <c r="B312" s="108"/>
      <c r="C312" s="108"/>
      <c r="D312" s="109"/>
      <c r="E312" s="110">
        <f>SUM(E309:E311)</f>
        <v>0</v>
      </c>
      <c r="F312" s="111"/>
      <c r="G312" s="111"/>
      <c r="H312" s="112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  <c r="T312" s="116"/>
      <c r="U312" s="116"/>
      <c r="V312" s="116"/>
      <c r="W312" s="116"/>
      <c r="X312" s="116"/>
      <c r="Y312" s="116"/>
      <c r="Z312" s="116"/>
      <c r="AA312" s="116"/>
      <c r="AB312" s="116"/>
      <c r="AC312" s="116"/>
      <c r="AD312" s="116"/>
      <c r="AE312" s="116"/>
      <c r="AF312" s="116"/>
      <c r="AG312" s="116"/>
      <c r="AH312" s="116"/>
    </row>
    <row r="313" spans="1:34" s="117" customFormat="1" x14ac:dyDescent="0.2">
      <c r="A313" s="96">
        <f>A308+1</f>
        <v>59</v>
      </c>
      <c r="B313" s="475" t="s">
        <v>140</v>
      </c>
      <c r="C313" s="476"/>
      <c r="D313" s="476"/>
      <c r="E313" s="477"/>
      <c r="F313" s="111"/>
      <c r="G313" s="111"/>
      <c r="H313" s="112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116"/>
      <c r="V313" s="116"/>
      <c r="W313" s="116"/>
      <c r="X313" s="116"/>
      <c r="Y313" s="116"/>
      <c r="Z313" s="116"/>
      <c r="AA313" s="116"/>
      <c r="AB313" s="116"/>
      <c r="AC313" s="116"/>
      <c r="AD313" s="116"/>
      <c r="AE313" s="116"/>
      <c r="AF313" s="116"/>
      <c r="AG313" s="116"/>
      <c r="AH313" s="116"/>
    </row>
    <row r="314" spans="1:34" s="117" customFormat="1" x14ac:dyDescent="0.2">
      <c r="A314" s="99"/>
      <c r="B314" s="100">
        <v>1</v>
      </c>
      <c r="C314" s="100">
        <v>3</v>
      </c>
      <c r="D314" s="101">
        <f>IF(B314=1,$J$10,IF(B314=2,$J$11,IF(B314=3,$J$12," ")))</f>
        <v>0</v>
      </c>
      <c r="E314" s="102">
        <f>ROUND(C314*D314,2)</f>
        <v>0</v>
      </c>
      <c r="F314" s="111"/>
      <c r="G314" s="111"/>
      <c r="H314" s="112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116"/>
      <c r="V314" s="116"/>
      <c r="W314" s="116"/>
      <c r="X314" s="116"/>
      <c r="Y314" s="116"/>
      <c r="Z314" s="116"/>
      <c r="AA314" s="116"/>
      <c r="AB314" s="116"/>
      <c r="AC314" s="116"/>
      <c r="AD314" s="116"/>
      <c r="AE314" s="116"/>
      <c r="AF314" s="116"/>
      <c r="AG314" s="116"/>
      <c r="AH314" s="116"/>
    </row>
    <row r="315" spans="1:34" s="117" customFormat="1" x14ac:dyDescent="0.2">
      <c r="A315" s="99"/>
      <c r="B315" s="100">
        <v>2</v>
      </c>
      <c r="C315" s="100">
        <v>1</v>
      </c>
      <c r="D315" s="101">
        <f>IF(B315=1,$J$10,IF(B315=2,$J$11,IF(B315=3,$J$12," ")))</f>
        <v>0</v>
      </c>
      <c r="E315" s="102">
        <f>ROUND(C315*D315,2)</f>
        <v>0</v>
      </c>
      <c r="F315" s="111"/>
      <c r="G315" s="111"/>
      <c r="H315" s="112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116"/>
      <c r="V315" s="116"/>
      <c r="W315" s="116"/>
      <c r="X315" s="116"/>
      <c r="Y315" s="116"/>
      <c r="Z315" s="116"/>
      <c r="AA315" s="116"/>
      <c r="AB315" s="116"/>
      <c r="AC315" s="116"/>
      <c r="AD315" s="116"/>
      <c r="AE315" s="116"/>
      <c r="AF315" s="116"/>
      <c r="AG315" s="116"/>
      <c r="AH315" s="116"/>
    </row>
    <row r="316" spans="1:34" s="117" customFormat="1" x14ac:dyDescent="0.2">
      <c r="A316" s="99"/>
      <c r="B316" s="100">
        <v>3</v>
      </c>
      <c r="C316" s="100">
        <v>0</v>
      </c>
      <c r="D316" s="101">
        <f>IF(B316=1,$J$10,IF(B316=2,$J$11,IF(B316=3,$J$12," ")))</f>
        <v>0</v>
      </c>
      <c r="E316" s="102">
        <f>ROUND(C316*D316,2)</f>
        <v>0</v>
      </c>
      <c r="F316" s="111"/>
      <c r="G316" s="111"/>
      <c r="H316" s="112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  <c r="T316" s="116"/>
      <c r="U316" s="116"/>
      <c r="V316" s="116"/>
      <c r="W316" s="116"/>
      <c r="X316" s="116"/>
      <c r="Y316" s="116"/>
      <c r="Z316" s="116"/>
      <c r="AA316" s="116"/>
      <c r="AB316" s="116"/>
      <c r="AC316" s="116"/>
      <c r="AD316" s="116"/>
      <c r="AE316" s="116"/>
      <c r="AF316" s="116"/>
      <c r="AG316" s="116"/>
      <c r="AH316" s="116"/>
    </row>
    <row r="317" spans="1:34" s="117" customFormat="1" x14ac:dyDescent="0.2">
      <c r="A317" s="107"/>
      <c r="B317" s="108"/>
      <c r="C317" s="108"/>
      <c r="D317" s="109"/>
      <c r="E317" s="110">
        <f>SUM(E314:E316)</f>
        <v>0</v>
      </c>
      <c r="F317" s="111"/>
      <c r="G317" s="111"/>
      <c r="H317" s="112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  <c r="T317" s="116"/>
      <c r="U317" s="116"/>
      <c r="V317" s="116"/>
      <c r="W317" s="116"/>
      <c r="X317" s="116"/>
      <c r="Y317" s="116"/>
      <c r="Z317" s="116"/>
      <c r="AA317" s="116"/>
      <c r="AB317" s="116"/>
      <c r="AC317" s="116"/>
      <c r="AD317" s="116"/>
      <c r="AE317" s="116"/>
      <c r="AF317" s="116"/>
      <c r="AG317" s="116"/>
      <c r="AH317" s="116"/>
    </row>
    <row r="318" spans="1:34" s="117" customFormat="1" x14ac:dyDescent="0.2">
      <c r="A318" s="96">
        <f>A313+1</f>
        <v>60</v>
      </c>
      <c r="B318" s="475" t="s">
        <v>141</v>
      </c>
      <c r="C318" s="476"/>
      <c r="D318" s="476"/>
      <c r="E318" s="477"/>
      <c r="F318" s="111"/>
      <c r="G318" s="111"/>
      <c r="H318" s="112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  <c r="T318" s="116"/>
      <c r="U318" s="116"/>
      <c r="V318" s="116"/>
      <c r="W318" s="116"/>
      <c r="X318" s="116"/>
      <c r="Y318" s="116"/>
      <c r="Z318" s="116"/>
      <c r="AA318" s="116"/>
      <c r="AB318" s="116"/>
      <c r="AC318" s="116"/>
      <c r="AD318" s="116"/>
      <c r="AE318" s="116"/>
      <c r="AF318" s="116"/>
      <c r="AG318" s="116"/>
      <c r="AH318" s="116"/>
    </row>
    <row r="319" spans="1:34" s="117" customFormat="1" x14ac:dyDescent="0.2">
      <c r="A319" s="99"/>
      <c r="B319" s="100">
        <v>1</v>
      </c>
      <c r="C319" s="100">
        <v>1</v>
      </c>
      <c r="D319" s="101">
        <f>IF(B319=1,$J$10,IF(B319=2,$J$11,IF(B319=3,$J$12," ")))</f>
        <v>0</v>
      </c>
      <c r="E319" s="102">
        <f>ROUND(C319*D319,2)</f>
        <v>0</v>
      </c>
      <c r="F319" s="111"/>
      <c r="G319" s="111"/>
      <c r="H319" s="112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116"/>
      <c r="V319" s="116"/>
      <c r="W319" s="116"/>
      <c r="X319" s="116"/>
      <c r="Y319" s="116"/>
      <c r="Z319" s="116"/>
      <c r="AA319" s="116"/>
      <c r="AB319" s="116"/>
      <c r="AC319" s="116"/>
      <c r="AD319" s="116"/>
      <c r="AE319" s="116"/>
      <c r="AF319" s="116"/>
      <c r="AG319" s="116"/>
      <c r="AH319" s="116"/>
    </row>
    <row r="320" spans="1:34" s="117" customFormat="1" x14ac:dyDescent="0.2">
      <c r="A320" s="99"/>
      <c r="B320" s="100">
        <v>2</v>
      </c>
      <c r="C320" s="100">
        <v>1</v>
      </c>
      <c r="D320" s="101">
        <f>IF(B320=1,$J$10,IF(B320=2,$J$11,IF(B320=3,$J$12," ")))</f>
        <v>0</v>
      </c>
      <c r="E320" s="102">
        <f>ROUND(C320*D320,2)</f>
        <v>0</v>
      </c>
      <c r="F320" s="111"/>
      <c r="G320" s="111"/>
      <c r="H320" s="112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  <c r="T320" s="116"/>
      <c r="U320" s="116"/>
      <c r="V320" s="116"/>
      <c r="W320" s="116"/>
      <c r="X320" s="116"/>
      <c r="Y320" s="116"/>
      <c r="Z320" s="116"/>
      <c r="AA320" s="116"/>
      <c r="AB320" s="116"/>
      <c r="AC320" s="116"/>
      <c r="AD320" s="116"/>
      <c r="AE320" s="116"/>
      <c r="AF320" s="116"/>
      <c r="AG320" s="116"/>
      <c r="AH320" s="116"/>
    </row>
    <row r="321" spans="1:34" s="117" customFormat="1" x14ac:dyDescent="0.2">
      <c r="A321" s="99"/>
      <c r="B321" s="100">
        <v>3</v>
      </c>
      <c r="C321" s="100">
        <v>0</v>
      </c>
      <c r="D321" s="101">
        <f>IF(B321=1,$J$10,IF(B321=2,$J$11,IF(B321=3,$J$12," ")))</f>
        <v>0</v>
      </c>
      <c r="E321" s="102">
        <f>ROUND(C321*D321,2)</f>
        <v>0</v>
      </c>
      <c r="F321" s="111"/>
      <c r="G321" s="111"/>
      <c r="H321" s="112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  <c r="T321" s="116"/>
      <c r="U321" s="116"/>
      <c r="V321" s="116"/>
      <c r="W321" s="116"/>
      <c r="X321" s="116"/>
      <c r="Y321" s="116"/>
      <c r="Z321" s="116"/>
      <c r="AA321" s="116"/>
      <c r="AB321" s="116"/>
      <c r="AC321" s="116"/>
      <c r="AD321" s="116"/>
      <c r="AE321" s="116"/>
      <c r="AF321" s="116"/>
      <c r="AG321" s="116"/>
      <c r="AH321" s="116"/>
    </row>
    <row r="322" spans="1:34" s="117" customFormat="1" x14ac:dyDescent="0.2">
      <c r="A322" s="107"/>
      <c r="B322" s="108"/>
      <c r="C322" s="108"/>
      <c r="D322" s="109"/>
      <c r="E322" s="110">
        <f>SUM(E319:E321)</f>
        <v>0</v>
      </c>
      <c r="F322" s="111"/>
      <c r="G322" s="111"/>
      <c r="H322" s="112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  <c r="T322" s="116"/>
      <c r="U322" s="116"/>
      <c r="V322" s="116"/>
      <c r="W322" s="116"/>
      <c r="X322" s="116"/>
      <c r="Y322" s="116"/>
      <c r="Z322" s="116"/>
      <c r="AA322" s="116"/>
      <c r="AB322" s="116"/>
      <c r="AC322" s="116"/>
      <c r="AD322" s="116"/>
      <c r="AE322" s="116"/>
      <c r="AF322" s="116"/>
      <c r="AG322" s="116"/>
      <c r="AH322" s="116"/>
    </row>
    <row r="323" spans="1:34" s="117" customFormat="1" x14ac:dyDescent="0.2">
      <c r="A323" s="96">
        <f>A318+1</f>
        <v>61</v>
      </c>
      <c r="B323" s="475" t="s">
        <v>142</v>
      </c>
      <c r="C323" s="476"/>
      <c r="D323" s="476"/>
      <c r="E323" s="477"/>
      <c r="F323" s="111"/>
      <c r="G323" s="111"/>
      <c r="H323" s="112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116"/>
      <c r="V323" s="116"/>
      <c r="W323" s="116"/>
      <c r="X323" s="116"/>
      <c r="Y323" s="116"/>
      <c r="Z323" s="116"/>
      <c r="AA323" s="116"/>
      <c r="AB323" s="116"/>
      <c r="AC323" s="116"/>
      <c r="AD323" s="116"/>
      <c r="AE323" s="116"/>
      <c r="AF323" s="116"/>
      <c r="AG323" s="116"/>
      <c r="AH323" s="116"/>
    </row>
    <row r="324" spans="1:34" s="117" customFormat="1" x14ac:dyDescent="0.2">
      <c r="A324" s="99"/>
      <c r="B324" s="100">
        <v>1</v>
      </c>
      <c r="C324" s="100">
        <v>0</v>
      </c>
      <c r="D324" s="101">
        <f>IF(B324=1,$J$10,IF(B324=2,$J$11,IF(B324=3,$J$12," ")))</f>
        <v>0</v>
      </c>
      <c r="E324" s="102">
        <f>ROUND(C324*D324,2)</f>
        <v>0</v>
      </c>
      <c r="F324" s="111"/>
      <c r="G324" s="111"/>
      <c r="H324" s="112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  <c r="V324" s="116"/>
      <c r="W324" s="116"/>
      <c r="X324" s="116"/>
      <c r="Y324" s="116"/>
      <c r="Z324" s="116"/>
      <c r="AA324" s="116"/>
      <c r="AB324" s="116"/>
      <c r="AC324" s="116"/>
      <c r="AD324" s="116"/>
      <c r="AE324" s="116"/>
      <c r="AF324" s="116"/>
      <c r="AG324" s="116"/>
      <c r="AH324" s="116"/>
    </row>
    <row r="325" spans="1:34" s="117" customFormat="1" x14ac:dyDescent="0.2">
      <c r="A325" s="99"/>
      <c r="B325" s="100">
        <v>2</v>
      </c>
      <c r="C325" s="100">
        <v>2</v>
      </c>
      <c r="D325" s="101">
        <f>IF(B325=1,$J$10,IF(B325=2,$J$11,IF(B325=3,$J$12," ")))</f>
        <v>0</v>
      </c>
      <c r="E325" s="102">
        <f>ROUND(C325*D325,2)</f>
        <v>0</v>
      </c>
      <c r="F325" s="111"/>
      <c r="G325" s="111"/>
      <c r="H325" s="112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  <c r="T325" s="116"/>
      <c r="U325" s="116"/>
      <c r="V325" s="116"/>
      <c r="W325" s="116"/>
      <c r="X325" s="116"/>
      <c r="Y325" s="116"/>
      <c r="Z325" s="116"/>
      <c r="AA325" s="116"/>
      <c r="AB325" s="116"/>
      <c r="AC325" s="116"/>
      <c r="AD325" s="116"/>
      <c r="AE325" s="116"/>
      <c r="AF325" s="116"/>
      <c r="AG325" s="116"/>
      <c r="AH325" s="116"/>
    </row>
    <row r="326" spans="1:34" s="117" customFormat="1" x14ac:dyDescent="0.2">
      <c r="A326" s="99"/>
      <c r="B326" s="100">
        <v>3</v>
      </c>
      <c r="C326" s="100">
        <v>0</v>
      </c>
      <c r="D326" s="101">
        <f>IF(B326=1,$J$10,IF(B326=2,$J$11,IF(B326=3,$J$12," ")))</f>
        <v>0</v>
      </c>
      <c r="E326" s="102">
        <f>ROUND(C326*D326,2)</f>
        <v>0</v>
      </c>
      <c r="F326" s="111"/>
      <c r="G326" s="111"/>
      <c r="H326" s="112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  <c r="T326" s="116"/>
      <c r="U326" s="116"/>
      <c r="V326" s="116"/>
      <c r="W326" s="116"/>
      <c r="X326" s="116"/>
      <c r="Y326" s="116"/>
      <c r="Z326" s="116"/>
      <c r="AA326" s="116"/>
      <c r="AB326" s="116"/>
      <c r="AC326" s="116"/>
      <c r="AD326" s="116"/>
      <c r="AE326" s="116"/>
      <c r="AF326" s="116"/>
      <c r="AG326" s="116"/>
      <c r="AH326" s="116"/>
    </row>
    <row r="327" spans="1:34" s="117" customFormat="1" x14ac:dyDescent="0.2">
      <c r="A327" s="107"/>
      <c r="B327" s="108"/>
      <c r="C327" s="108"/>
      <c r="D327" s="109"/>
      <c r="E327" s="110">
        <f>SUM(E324:E326)</f>
        <v>0</v>
      </c>
      <c r="F327" s="111"/>
      <c r="G327" s="111"/>
      <c r="H327" s="112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  <c r="T327" s="116"/>
      <c r="U327" s="116"/>
      <c r="V327" s="116"/>
      <c r="W327" s="116"/>
      <c r="X327" s="116"/>
      <c r="Y327" s="116"/>
      <c r="Z327" s="116"/>
      <c r="AA327" s="116"/>
      <c r="AB327" s="116"/>
      <c r="AC327" s="116"/>
      <c r="AD327" s="116"/>
      <c r="AE327" s="116"/>
      <c r="AF327" s="116"/>
      <c r="AG327" s="116"/>
      <c r="AH327" s="116"/>
    </row>
    <row r="328" spans="1:34" s="117" customFormat="1" x14ac:dyDescent="0.2">
      <c r="A328" s="96">
        <f>A323+1</f>
        <v>62</v>
      </c>
      <c r="B328" s="475" t="s">
        <v>143</v>
      </c>
      <c r="C328" s="476"/>
      <c r="D328" s="476"/>
      <c r="E328" s="477"/>
      <c r="F328" s="111"/>
      <c r="G328" s="111"/>
      <c r="H328" s="112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116"/>
      <c r="V328" s="116"/>
      <c r="W328" s="116"/>
      <c r="X328" s="116"/>
      <c r="Y328" s="116"/>
      <c r="Z328" s="116"/>
      <c r="AA328" s="116"/>
      <c r="AB328" s="116"/>
      <c r="AC328" s="116"/>
      <c r="AD328" s="116"/>
      <c r="AE328" s="116"/>
      <c r="AF328" s="116"/>
      <c r="AG328" s="116"/>
      <c r="AH328" s="116"/>
    </row>
    <row r="329" spans="1:34" s="117" customFormat="1" x14ac:dyDescent="0.2">
      <c r="A329" s="99"/>
      <c r="B329" s="100">
        <v>1</v>
      </c>
      <c r="C329" s="100">
        <v>1</v>
      </c>
      <c r="D329" s="101">
        <f>IF(B329=1,$J$10,IF(B329=2,$J$11,IF(B329=3,$J$12," ")))</f>
        <v>0</v>
      </c>
      <c r="E329" s="102">
        <f>ROUND(C329*D329,2)</f>
        <v>0</v>
      </c>
      <c r="F329" s="111"/>
      <c r="G329" s="111"/>
      <c r="H329" s="112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  <c r="T329" s="116"/>
      <c r="U329" s="116"/>
      <c r="V329" s="116"/>
      <c r="W329" s="116"/>
      <c r="X329" s="116"/>
      <c r="Y329" s="116"/>
      <c r="Z329" s="116"/>
      <c r="AA329" s="116"/>
      <c r="AB329" s="116"/>
      <c r="AC329" s="116"/>
      <c r="AD329" s="116"/>
      <c r="AE329" s="116"/>
      <c r="AF329" s="116"/>
      <c r="AG329" s="116"/>
      <c r="AH329" s="116"/>
    </row>
    <row r="330" spans="1:34" s="117" customFormat="1" x14ac:dyDescent="0.2">
      <c r="A330" s="99"/>
      <c r="B330" s="100">
        <v>2</v>
      </c>
      <c r="C330" s="100">
        <v>2</v>
      </c>
      <c r="D330" s="101">
        <f>IF(B330=1,$J$10,IF(B330=2,$J$11,IF(B330=3,$J$12," ")))</f>
        <v>0</v>
      </c>
      <c r="E330" s="102">
        <f>ROUND(C330*D330,2)</f>
        <v>0</v>
      </c>
      <c r="F330" s="111"/>
      <c r="G330" s="111"/>
      <c r="H330" s="112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/>
      <c r="V330" s="116"/>
      <c r="W330" s="116"/>
      <c r="X330" s="116"/>
      <c r="Y330" s="116"/>
      <c r="Z330" s="116"/>
      <c r="AA330" s="116"/>
      <c r="AB330" s="116"/>
      <c r="AC330" s="116"/>
      <c r="AD330" s="116"/>
      <c r="AE330" s="116"/>
      <c r="AF330" s="116"/>
      <c r="AG330" s="116"/>
      <c r="AH330" s="116"/>
    </row>
    <row r="331" spans="1:34" s="117" customFormat="1" x14ac:dyDescent="0.2">
      <c r="A331" s="99"/>
      <c r="B331" s="100">
        <v>3</v>
      </c>
      <c r="C331" s="100">
        <v>0</v>
      </c>
      <c r="D331" s="101">
        <f>IF(B331=1,$J$10,IF(B331=2,$J$11,IF(B331=3,$J$12," ")))</f>
        <v>0</v>
      </c>
      <c r="E331" s="102">
        <f>ROUND(C331*D331,2)</f>
        <v>0</v>
      </c>
      <c r="F331" s="111"/>
      <c r="G331" s="111"/>
      <c r="H331" s="112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  <c r="Z331" s="116"/>
      <c r="AA331" s="116"/>
      <c r="AB331" s="116"/>
      <c r="AC331" s="116"/>
      <c r="AD331" s="116"/>
      <c r="AE331" s="116"/>
      <c r="AF331" s="116"/>
      <c r="AG331" s="116"/>
      <c r="AH331" s="116"/>
    </row>
    <row r="332" spans="1:34" s="117" customFormat="1" x14ac:dyDescent="0.2">
      <c r="A332" s="107"/>
      <c r="B332" s="108"/>
      <c r="C332" s="108"/>
      <c r="D332" s="109"/>
      <c r="E332" s="110">
        <f>SUM(E329:E331)</f>
        <v>0</v>
      </c>
      <c r="F332" s="111"/>
      <c r="G332" s="111"/>
      <c r="H332" s="112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  <c r="T332" s="116"/>
      <c r="U332" s="116"/>
      <c r="V332" s="116"/>
      <c r="W332" s="116"/>
      <c r="X332" s="116"/>
      <c r="Y332" s="116"/>
      <c r="Z332" s="116"/>
      <c r="AA332" s="116"/>
      <c r="AB332" s="116"/>
      <c r="AC332" s="116"/>
      <c r="AD332" s="116"/>
      <c r="AE332" s="116"/>
      <c r="AF332" s="116"/>
      <c r="AG332" s="116"/>
      <c r="AH332" s="116"/>
    </row>
    <row r="333" spans="1:34" s="117" customFormat="1" x14ac:dyDescent="0.2">
      <c r="A333" s="96">
        <f>A328+1</f>
        <v>63</v>
      </c>
      <c r="B333" s="475" t="s">
        <v>144</v>
      </c>
      <c r="C333" s="476"/>
      <c r="D333" s="476"/>
      <c r="E333" s="477"/>
      <c r="F333" s="111"/>
      <c r="G333" s="111"/>
      <c r="H333" s="112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116"/>
      <c r="V333" s="116"/>
      <c r="W333" s="116"/>
      <c r="X333" s="116"/>
      <c r="Y333" s="116"/>
      <c r="Z333" s="116"/>
      <c r="AA333" s="116"/>
      <c r="AB333" s="116"/>
      <c r="AC333" s="116"/>
      <c r="AD333" s="116"/>
      <c r="AE333" s="116"/>
      <c r="AF333" s="116"/>
      <c r="AG333" s="116"/>
      <c r="AH333" s="116"/>
    </row>
    <row r="334" spans="1:34" s="117" customFormat="1" x14ac:dyDescent="0.2">
      <c r="A334" s="99"/>
      <c r="B334" s="100">
        <v>1</v>
      </c>
      <c r="C334" s="100">
        <v>0</v>
      </c>
      <c r="D334" s="101">
        <f>IF(B334=1,$J$10,IF(B334=2,$J$11,IF(B334=3,$J$12," ")))</f>
        <v>0</v>
      </c>
      <c r="E334" s="102">
        <f>ROUND(C334*D334,2)</f>
        <v>0</v>
      </c>
      <c r="F334" s="111"/>
      <c r="G334" s="111"/>
      <c r="H334" s="112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116"/>
      <c r="V334" s="116"/>
      <c r="W334" s="116"/>
      <c r="X334" s="116"/>
      <c r="Y334" s="116"/>
      <c r="Z334" s="116"/>
      <c r="AA334" s="116"/>
      <c r="AB334" s="116"/>
      <c r="AC334" s="116"/>
      <c r="AD334" s="116"/>
      <c r="AE334" s="116"/>
      <c r="AF334" s="116"/>
      <c r="AG334" s="116"/>
      <c r="AH334" s="116"/>
    </row>
    <row r="335" spans="1:34" s="117" customFormat="1" x14ac:dyDescent="0.2">
      <c r="A335" s="99"/>
      <c r="B335" s="100">
        <v>2</v>
      </c>
      <c r="C335" s="100">
        <v>2</v>
      </c>
      <c r="D335" s="101">
        <f>IF(B335=1,$J$10,IF(B335=2,$J$11,IF(B335=3,$J$12," ")))</f>
        <v>0</v>
      </c>
      <c r="E335" s="102">
        <f>ROUND(C335*D335,2)</f>
        <v>0</v>
      </c>
      <c r="F335" s="111"/>
      <c r="G335" s="111"/>
      <c r="H335" s="112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116"/>
      <c r="V335" s="116"/>
      <c r="W335" s="116"/>
      <c r="X335" s="116"/>
      <c r="Y335" s="116"/>
      <c r="Z335" s="116"/>
      <c r="AA335" s="116"/>
      <c r="AB335" s="116"/>
      <c r="AC335" s="116"/>
      <c r="AD335" s="116"/>
      <c r="AE335" s="116"/>
      <c r="AF335" s="116"/>
      <c r="AG335" s="116"/>
      <c r="AH335" s="116"/>
    </row>
    <row r="336" spans="1:34" s="117" customFormat="1" x14ac:dyDescent="0.2">
      <c r="A336" s="99"/>
      <c r="B336" s="100">
        <v>3</v>
      </c>
      <c r="C336" s="100">
        <v>0</v>
      </c>
      <c r="D336" s="101">
        <f>IF(B336=1,$J$10,IF(B336=2,$J$11,IF(B336=3,$J$12," ")))</f>
        <v>0</v>
      </c>
      <c r="E336" s="102">
        <f>ROUND(C336*D336,2)</f>
        <v>0</v>
      </c>
      <c r="F336" s="111"/>
      <c r="G336" s="111"/>
      <c r="H336" s="112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116"/>
      <c r="V336" s="116"/>
      <c r="W336" s="116"/>
      <c r="X336" s="116"/>
      <c r="Y336" s="116"/>
      <c r="Z336" s="116"/>
      <c r="AA336" s="116"/>
      <c r="AB336" s="116"/>
      <c r="AC336" s="116"/>
      <c r="AD336" s="116"/>
      <c r="AE336" s="116"/>
      <c r="AF336" s="116"/>
      <c r="AG336" s="116"/>
      <c r="AH336" s="116"/>
    </row>
    <row r="337" spans="1:34" s="117" customFormat="1" x14ac:dyDescent="0.2">
      <c r="A337" s="107"/>
      <c r="B337" s="108"/>
      <c r="C337" s="108"/>
      <c r="D337" s="109"/>
      <c r="E337" s="110">
        <f>SUM(E334:E336)</f>
        <v>0</v>
      </c>
      <c r="F337" s="111"/>
      <c r="G337" s="111"/>
      <c r="H337" s="112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116"/>
      <c r="V337" s="116"/>
      <c r="W337" s="116"/>
      <c r="X337" s="116"/>
      <c r="Y337" s="116"/>
      <c r="Z337" s="116"/>
      <c r="AA337" s="116"/>
      <c r="AB337" s="116"/>
      <c r="AC337" s="116"/>
      <c r="AD337" s="116"/>
      <c r="AE337" s="116"/>
      <c r="AF337" s="116"/>
      <c r="AG337" s="116"/>
      <c r="AH337" s="116"/>
    </row>
    <row r="338" spans="1:34" s="117" customFormat="1" x14ac:dyDescent="0.2">
      <c r="A338" s="96">
        <f>A333+1</f>
        <v>64</v>
      </c>
      <c r="B338" s="475" t="s">
        <v>145</v>
      </c>
      <c r="C338" s="476"/>
      <c r="D338" s="476"/>
      <c r="E338" s="477"/>
      <c r="F338" s="111"/>
      <c r="G338" s="111"/>
      <c r="H338" s="112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116"/>
      <c r="V338" s="116"/>
      <c r="W338" s="116"/>
      <c r="X338" s="116"/>
      <c r="Y338" s="116"/>
      <c r="Z338" s="116"/>
      <c r="AA338" s="116"/>
      <c r="AB338" s="116"/>
      <c r="AC338" s="116"/>
      <c r="AD338" s="116"/>
      <c r="AE338" s="116"/>
      <c r="AF338" s="116"/>
      <c r="AG338" s="116"/>
      <c r="AH338" s="116"/>
    </row>
    <row r="339" spans="1:34" s="117" customFormat="1" x14ac:dyDescent="0.2">
      <c r="A339" s="99"/>
      <c r="B339" s="100">
        <v>1</v>
      </c>
      <c r="C339" s="100">
        <v>0</v>
      </c>
      <c r="D339" s="101">
        <f>IF(B339=1,$J$10,IF(B339=2,$J$11,IF(B339=3,$J$12," ")))</f>
        <v>0</v>
      </c>
      <c r="E339" s="102">
        <f>ROUND(C339*D339,2)</f>
        <v>0</v>
      </c>
      <c r="F339" s="111"/>
      <c r="G339" s="111"/>
      <c r="H339" s="112"/>
      <c r="I339" s="116"/>
      <c r="J339" s="116"/>
      <c r="K339" s="116"/>
      <c r="L339" s="116"/>
      <c r="M339" s="116"/>
      <c r="N339" s="116"/>
      <c r="O339" s="116"/>
      <c r="P339" s="116"/>
      <c r="Q339" s="116"/>
      <c r="R339" s="116"/>
      <c r="S339" s="116"/>
      <c r="T339" s="116"/>
      <c r="U339" s="116"/>
      <c r="V339" s="116"/>
      <c r="W339" s="116"/>
      <c r="X339" s="116"/>
      <c r="Y339" s="116"/>
      <c r="Z339" s="116"/>
      <c r="AA339" s="116"/>
      <c r="AB339" s="116"/>
      <c r="AC339" s="116"/>
      <c r="AD339" s="116"/>
      <c r="AE339" s="116"/>
      <c r="AF339" s="116"/>
      <c r="AG339" s="116"/>
      <c r="AH339" s="116"/>
    </row>
    <row r="340" spans="1:34" s="117" customFormat="1" x14ac:dyDescent="0.2">
      <c r="A340" s="99"/>
      <c r="B340" s="100">
        <v>2</v>
      </c>
      <c r="C340" s="100">
        <v>1</v>
      </c>
      <c r="D340" s="101">
        <f>IF(B340=1,$J$10,IF(B340=2,$J$11,IF(B340=3,$J$12," ")))</f>
        <v>0</v>
      </c>
      <c r="E340" s="102">
        <f>ROUND(C340*D340,2)</f>
        <v>0</v>
      </c>
      <c r="F340" s="111"/>
      <c r="G340" s="111"/>
      <c r="H340" s="112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116"/>
      <c r="V340" s="116"/>
      <c r="W340" s="116"/>
      <c r="X340" s="116"/>
      <c r="Y340" s="116"/>
      <c r="Z340" s="116"/>
      <c r="AA340" s="116"/>
      <c r="AB340" s="116"/>
      <c r="AC340" s="116"/>
      <c r="AD340" s="116"/>
      <c r="AE340" s="116"/>
      <c r="AF340" s="116"/>
      <c r="AG340" s="116"/>
      <c r="AH340" s="116"/>
    </row>
    <row r="341" spans="1:34" s="117" customFormat="1" x14ac:dyDescent="0.2">
      <c r="A341" s="99"/>
      <c r="B341" s="100">
        <v>3</v>
      </c>
      <c r="C341" s="100">
        <v>0</v>
      </c>
      <c r="D341" s="101">
        <f>IF(B341=1,$J$10,IF(B341=2,$J$11,IF(B341=3,$J$12," ")))</f>
        <v>0</v>
      </c>
      <c r="E341" s="102">
        <f>ROUND(C341*D341,2)</f>
        <v>0</v>
      </c>
      <c r="F341" s="111"/>
      <c r="G341" s="111"/>
      <c r="H341" s="112"/>
      <c r="I341" s="116"/>
      <c r="J341" s="116"/>
      <c r="K341" s="116"/>
      <c r="L341" s="116"/>
      <c r="M341" s="116"/>
      <c r="N341" s="116"/>
      <c r="O341" s="116"/>
      <c r="P341" s="116"/>
      <c r="Q341" s="116"/>
      <c r="R341" s="116"/>
      <c r="S341" s="116"/>
      <c r="T341" s="116"/>
      <c r="U341" s="116"/>
      <c r="V341" s="116"/>
      <c r="W341" s="116"/>
      <c r="X341" s="116"/>
      <c r="Y341" s="116"/>
      <c r="Z341" s="116"/>
      <c r="AA341" s="116"/>
      <c r="AB341" s="116"/>
      <c r="AC341" s="116"/>
      <c r="AD341" s="116"/>
      <c r="AE341" s="116"/>
      <c r="AF341" s="116"/>
      <c r="AG341" s="116"/>
      <c r="AH341" s="116"/>
    </row>
    <row r="342" spans="1:34" s="117" customFormat="1" x14ac:dyDescent="0.2">
      <c r="A342" s="107"/>
      <c r="B342" s="108"/>
      <c r="C342" s="108"/>
      <c r="D342" s="109"/>
      <c r="E342" s="110">
        <f>SUM(E339:E341)</f>
        <v>0</v>
      </c>
      <c r="F342" s="111"/>
      <c r="G342" s="111"/>
      <c r="H342" s="112"/>
      <c r="I342" s="116"/>
      <c r="J342" s="116"/>
      <c r="K342" s="116"/>
      <c r="L342" s="116"/>
      <c r="M342" s="116"/>
      <c r="N342" s="116"/>
      <c r="O342" s="116"/>
      <c r="P342" s="116"/>
      <c r="Q342" s="116"/>
      <c r="R342" s="116"/>
      <c r="S342" s="116"/>
      <c r="T342" s="116"/>
      <c r="U342" s="116"/>
      <c r="V342" s="116"/>
      <c r="W342" s="116"/>
      <c r="X342" s="116"/>
      <c r="Y342" s="116"/>
      <c r="Z342" s="116"/>
      <c r="AA342" s="116"/>
      <c r="AB342" s="116"/>
      <c r="AC342" s="116"/>
      <c r="AD342" s="116"/>
      <c r="AE342" s="116"/>
      <c r="AF342" s="116"/>
      <c r="AG342" s="116"/>
      <c r="AH342" s="116"/>
    </row>
    <row r="343" spans="1:34" s="117" customFormat="1" x14ac:dyDescent="0.2">
      <c r="A343" s="96">
        <f>A338+1</f>
        <v>65</v>
      </c>
      <c r="B343" s="475" t="s">
        <v>146</v>
      </c>
      <c r="C343" s="476"/>
      <c r="D343" s="476"/>
      <c r="E343" s="477"/>
      <c r="F343" s="111"/>
      <c r="G343" s="111"/>
      <c r="H343" s="112"/>
      <c r="I343" s="116"/>
      <c r="J343" s="116"/>
      <c r="K343" s="116"/>
      <c r="L343" s="116"/>
      <c r="M343" s="116"/>
      <c r="N343" s="116"/>
      <c r="O343" s="116"/>
      <c r="P343" s="116"/>
      <c r="Q343" s="116"/>
      <c r="R343" s="116"/>
      <c r="S343" s="116"/>
      <c r="T343" s="116"/>
      <c r="U343" s="116"/>
      <c r="V343" s="116"/>
      <c r="W343" s="116"/>
      <c r="X343" s="116"/>
      <c r="Y343" s="116"/>
      <c r="Z343" s="116"/>
      <c r="AA343" s="116"/>
      <c r="AB343" s="116"/>
      <c r="AC343" s="116"/>
      <c r="AD343" s="116"/>
      <c r="AE343" s="116"/>
      <c r="AF343" s="116"/>
      <c r="AG343" s="116"/>
      <c r="AH343" s="116"/>
    </row>
    <row r="344" spans="1:34" s="117" customFormat="1" x14ac:dyDescent="0.2">
      <c r="A344" s="99"/>
      <c r="B344" s="100">
        <v>1</v>
      </c>
      <c r="C344" s="100">
        <v>5</v>
      </c>
      <c r="D344" s="101">
        <f>IF(B344=1,$J$10,IF(B344=2,$J$11,IF(B344=3,$J$12," ")))</f>
        <v>0</v>
      </c>
      <c r="E344" s="102">
        <f>ROUND(C344*D344,2)</f>
        <v>0</v>
      </c>
      <c r="F344" s="111"/>
      <c r="G344" s="111"/>
      <c r="H344" s="112"/>
      <c r="I344" s="116"/>
      <c r="J344" s="116"/>
      <c r="K344" s="116"/>
      <c r="L344" s="116"/>
      <c r="M344" s="116"/>
      <c r="N344" s="116"/>
      <c r="O344" s="116"/>
      <c r="P344" s="116"/>
      <c r="Q344" s="116"/>
      <c r="R344" s="116"/>
      <c r="S344" s="116"/>
      <c r="T344" s="116"/>
      <c r="U344" s="116"/>
      <c r="V344" s="116"/>
      <c r="W344" s="116"/>
      <c r="X344" s="116"/>
      <c r="Y344" s="116"/>
      <c r="Z344" s="116"/>
      <c r="AA344" s="116"/>
      <c r="AB344" s="116"/>
      <c r="AC344" s="116"/>
      <c r="AD344" s="116"/>
      <c r="AE344" s="116"/>
      <c r="AF344" s="116"/>
      <c r="AG344" s="116"/>
      <c r="AH344" s="116"/>
    </row>
    <row r="345" spans="1:34" s="117" customFormat="1" x14ac:dyDescent="0.2">
      <c r="A345" s="99"/>
      <c r="B345" s="100">
        <v>2</v>
      </c>
      <c r="C345" s="100">
        <v>4</v>
      </c>
      <c r="D345" s="101">
        <f>IF(B345=1,$J$10,IF(B345=2,$J$11,IF(B345=3,$J$12," ")))</f>
        <v>0</v>
      </c>
      <c r="E345" s="102">
        <f>ROUND(C345*D345,2)</f>
        <v>0</v>
      </c>
      <c r="F345" s="111"/>
      <c r="G345" s="111"/>
      <c r="H345" s="112"/>
      <c r="I345" s="116"/>
      <c r="J345" s="116"/>
      <c r="K345" s="116"/>
      <c r="L345" s="116"/>
      <c r="M345" s="116"/>
      <c r="N345" s="116"/>
      <c r="O345" s="116"/>
      <c r="P345" s="116"/>
      <c r="Q345" s="116"/>
      <c r="R345" s="116"/>
      <c r="S345" s="116"/>
      <c r="T345" s="116"/>
      <c r="U345" s="116"/>
      <c r="V345" s="116"/>
      <c r="W345" s="116"/>
      <c r="X345" s="116"/>
      <c r="Y345" s="116"/>
      <c r="Z345" s="116"/>
      <c r="AA345" s="116"/>
      <c r="AB345" s="116"/>
      <c r="AC345" s="116"/>
      <c r="AD345" s="116"/>
      <c r="AE345" s="116"/>
      <c r="AF345" s="116"/>
      <c r="AG345" s="116"/>
      <c r="AH345" s="116"/>
    </row>
    <row r="346" spans="1:34" s="117" customFormat="1" x14ac:dyDescent="0.2">
      <c r="A346" s="99"/>
      <c r="B346" s="100">
        <v>3</v>
      </c>
      <c r="C346" s="100">
        <v>0</v>
      </c>
      <c r="D346" s="101">
        <f>IF(B346=1,$J$10,IF(B346=2,$J$11,IF(B346=3,$J$12," ")))</f>
        <v>0</v>
      </c>
      <c r="E346" s="102">
        <f>ROUND(C346*D346,2)</f>
        <v>0</v>
      </c>
      <c r="F346" s="111"/>
      <c r="G346" s="111"/>
      <c r="H346" s="112"/>
      <c r="I346" s="116"/>
      <c r="J346" s="116"/>
      <c r="K346" s="116"/>
      <c r="L346" s="116"/>
      <c r="M346" s="116"/>
      <c r="N346" s="116"/>
      <c r="O346" s="116"/>
      <c r="P346" s="116"/>
      <c r="Q346" s="116"/>
      <c r="R346" s="116"/>
      <c r="S346" s="116"/>
      <c r="T346" s="116"/>
      <c r="U346" s="116"/>
      <c r="V346" s="116"/>
      <c r="W346" s="116"/>
      <c r="X346" s="116"/>
      <c r="Y346" s="116"/>
      <c r="Z346" s="116"/>
      <c r="AA346" s="116"/>
      <c r="AB346" s="116"/>
      <c r="AC346" s="116"/>
      <c r="AD346" s="116"/>
      <c r="AE346" s="116"/>
      <c r="AF346" s="116"/>
      <c r="AG346" s="116"/>
      <c r="AH346" s="116"/>
    </row>
    <row r="347" spans="1:34" s="117" customFormat="1" x14ac:dyDescent="0.2">
      <c r="A347" s="107"/>
      <c r="B347" s="108"/>
      <c r="C347" s="108"/>
      <c r="D347" s="109"/>
      <c r="E347" s="110">
        <f>SUM(E344:E346)</f>
        <v>0</v>
      </c>
      <c r="F347" s="111"/>
      <c r="G347" s="111"/>
      <c r="H347" s="112"/>
      <c r="I347" s="116"/>
      <c r="J347" s="116"/>
      <c r="K347" s="116"/>
      <c r="L347" s="116"/>
      <c r="M347" s="116"/>
      <c r="N347" s="116"/>
      <c r="O347" s="116"/>
      <c r="P347" s="116"/>
      <c r="Q347" s="116"/>
      <c r="R347" s="116"/>
      <c r="S347" s="116"/>
      <c r="T347" s="116"/>
      <c r="U347" s="116"/>
      <c r="V347" s="116"/>
      <c r="W347" s="116"/>
      <c r="X347" s="116"/>
      <c r="Y347" s="116"/>
      <c r="Z347" s="116"/>
      <c r="AA347" s="116"/>
      <c r="AB347" s="116"/>
      <c r="AC347" s="116"/>
      <c r="AD347" s="116"/>
      <c r="AE347" s="116"/>
      <c r="AF347" s="116"/>
      <c r="AG347" s="116"/>
      <c r="AH347" s="116"/>
    </row>
    <row r="348" spans="1:34" s="117" customFormat="1" x14ac:dyDescent="0.2">
      <c r="A348" s="96">
        <f>A343+1</f>
        <v>66</v>
      </c>
      <c r="B348" s="475" t="s">
        <v>147</v>
      </c>
      <c r="C348" s="476"/>
      <c r="D348" s="476"/>
      <c r="E348" s="477"/>
      <c r="F348" s="111"/>
      <c r="G348" s="111"/>
      <c r="H348" s="112"/>
      <c r="I348" s="116"/>
      <c r="J348" s="116"/>
      <c r="K348" s="116"/>
      <c r="L348" s="116"/>
      <c r="M348" s="116"/>
      <c r="N348" s="116"/>
      <c r="O348" s="116"/>
      <c r="P348" s="116"/>
      <c r="Q348" s="116"/>
      <c r="R348" s="116"/>
      <c r="S348" s="116"/>
      <c r="T348" s="116"/>
      <c r="U348" s="116"/>
      <c r="V348" s="116"/>
      <c r="W348" s="116"/>
      <c r="X348" s="116"/>
      <c r="Y348" s="116"/>
      <c r="Z348" s="116"/>
      <c r="AA348" s="116"/>
      <c r="AB348" s="116"/>
      <c r="AC348" s="116"/>
      <c r="AD348" s="116"/>
      <c r="AE348" s="116"/>
      <c r="AF348" s="116"/>
      <c r="AG348" s="116"/>
      <c r="AH348" s="116"/>
    </row>
    <row r="349" spans="1:34" s="117" customFormat="1" x14ac:dyDescent="0.2">
      <c r="A349" s="99"/>
      <c r="B349" s="100">
        <v>1</v>
      </c>
      <c r="C349" s="100">
        <v>1</v>
      </c>
      <c r="D349" s="101">
        <f>IF(B349=1,$J$10,IF(B349=2,$J$11,IF(B349=3,$J$12," ")))</f>
        <v>0</v>
      </c>
      <c r="E349" s="102">
        <f>ROUND(C349*D349,2)</f>
        <v>0</v>
      </c>
      <c r="F349" s="111"/>
      <c r="G349" s="111"/>
      <c r="H349" s="112"/>
      <c r="I349" s="116"/>
      <c r="J349" s="116"/>
      <c r="K349" s="116"/>
      <c r="L349" s="116"/>
      <c r="M349" s="116"/>
      <c r="N349" s="116"/>
      <c r="O349" s="116"/>
      <c r="P349" s="116"/>
      <c r="Q349" s="116"/>
      <c r="R349" s="116"/>
      <c r="S349" s="116"/>
      <c r="T349" s="116"/>
      <c r="U349" s="116"/>
      <c r="V349" s="116"/>
      <c r="W349" s="116"/>
      <c r="X349" s="116"/>
      <c r="Y349" s="116"/>
      <c r="Z349" s="116"/>
      <c r="AA349" s="116"/>
      <c r="AB349" s="116"/>
      <c r="AC349" s="116"/>
      <c r="AD349" s="116"/>
      <c r="AE349" s="116"/>
      <c r="AF349" s="116"/>
      <c r="AG349" s="116"/>
      <c r="AH349" s="116"/>
    </row>
    <row r="350" spans="1:34" s="117" customFormat="1" x14ac:dyDescent="0.2">
      <c r="A350" s="99"/>
      <c r="B350" s="100">
        <v>2</v>
      </c>
      <c r="C350" s="100">
        <v>2</v>
      </c>
      <c r="D350" s="101">
        <f>IF(B350=1,$J$10,IF(B350=2,$J$11,IF(B350=3,$J$12," ")))</f>
        <v>0</v>
      </c>
      <c r="E350" s="102">
        <f>ROUND(C350*D350,2)</f>
        <v>0</v>
      </c>
      <c r="F350" s="111"/>
      <c r="G350" s="111"/>
      <c r="H350" s="112"/>
      <c r="I350" s="116"/>
      <c r="J350" s="116"/>
      <c r="K350" s="116"/>
      <c r="L350" s="116"/>
      <c r="M350" s="116"/>
      <c r="N350" s="116"/>
      <c r="O350" s="116"/>
      <c r="P350" s="116"/>
      <c r="Q350" s="116"/>
      <c r="R350" s="116"/>
      <c r="S350" s="116"/>
      <c r="T350" s="116"/>
      <c r="U350" s="116"/>
      <c r="V350" s="116"/>
      <c r="W350" s="116"/>
      <c r="X350" s="116"/>
      <c r="Y350" s="116"/>
      <c r="Z350" s="116"/>
      <c r="AA350" s="116"/>
      <c r="AB350" s="116"/>
      <c r="AC350" s="116"/>
      <c r="AD350" s="116"/>
      <c r="AE350" s="116"/>
      <c r="AF350" s="116"/>
      <c r="AG350" s="116"/>
      <c r="AH350" s="116"/>
    </row>
    <row r="351" spans="1:34" s="117" customFormat="1" x14ac:dyDescent="0.2">
      <c r="A351" s="99"/>
      <c r="B351" s="100">
        <v>3</v>
      </c>
      <c r="C351" s="100">
        <v>0</v>
      </c>
      <c r="D351" s="101">
        <f>IF(B351=1,$J$10,IF(B351=2,$J$11,IF(B351=3,$J$12," ")))</f>
        <v>0</v>
      </c>
      <c r="E351" s="102">
        <f>ROUND(C351*D351,2)</f>
        <v>0</v>
      </c>
      <c r="F351" s="111"/>
      <c r="G351" s="111"/>
      <c r="H351" s="112"/>
      <c r="I351" s="116"/>
      <c r="J351" s="116"/>
      <c r="K351" s="116"/>
      <c r="L351" s="116"/>
      <c r="M351" s="116"/>
      <c r="N351" s="116"/>
      <c r="O351" s="116"/>
      <c r="P351" s="116"/>
      <c r="Q351" s="116"/>
      <c r="R351" s="116"/>
      <c r="S351" s="116"/>
      <c r="T351" s="116"/>
      <c r="U351" s="116"/>
      <c r="V351" s="116"/>
      <c r="W351" s="116"/>
      <c r="X351" s="116"/>
      <c r="Y351" s="116"/>
      <c r="Z351" s="116"/>
      <c r="AA351" s="116"/>
      <c r="AB351" s="116"/>
      <c r="AC351" s="116"/>
      <c r="AD351" s="116"/>
      <c r="AE351" s="116"/>
      <c r="AF351" s="116"/>
      <c r="AG351" s="116"/>
      <c r="AH351" s="116"/>
    </row>
    <row r="352" spans="1:34" s="117" customFormat="1" x14ac:dyDescent="0.2">
      <c r="A352" s="107"/>
      <c r="B352" s="108"/>
      <c r="C352" s="108"/>
      <c r="D352" s="109"/>
      <c r="E352" s="110">
        <f>SUM(E349:E351)</f>
        <v>0</v>
      </c>
      <c r="F352" s="111"/>
      <c r="G352" s="111"/>
      <c r="H352" s="112"/>
      <c r="I352" s="116"/>
      <c r="J352" s="116"/>
      <c r="K352" s="116"/>
      <c r="L352" s="116"/>
      <c r="M352" s="116"/>
      <c r="N352" s="116"/>
      <c r="O352" s="116"/>
      <c r="P352" s="116"/>
      <c r="Q352" s="116"/>
      <c r="R352" s="116"/>
      <c r="S352" s="116"/>
      <c r="T352" s="116"/>
      <c r="U352" s="116"/>
      <c r="V352" s="116"/>
      <c r="W352" s="116"/>
      <c r="X352" s="116"/>
      <c r="Y352" s="116"/>
      <c r="Z352" s="116"/>
      <c r="AA352" s="116"/>
      <c r="AB352" s="116"/>
      <c r="AC352" s="116"/>
      <c r="AD352" s="116"/>
      <c r="AE352" s="116"/>
      <c r="AF352" s="116"/>
      <c r="AG352" s="116"/>
      <c r="AH352" s="116"/>
    </row>
    <row r="353" spans="1:34" s="117" customFormat="1" x14ac:dyDescent="0.2">
      <c r="A353" s="96">
        <f>A348+1</f>
        <v>67</v>
      </c>
      <c r="B353" s="475" t="s">
        <v>148</v>
      </c>
      <c r="C353" s="476"/>
      <c r="D353" s="476"/>
      <c r="E353" s="477"/>
      <c r="F353" s="111"/>
      <c r="G353" s="111"/>
      <c r="H353" s="112"/>
      <c r="I353" s="116"/>
      <c r="J353" s="116"/>
      <c r="K353" s="116"/>
      <c r="L353" s="116"/>
      <c r="M353" s="116"/>
      <c r="N353" s="116"/>
      <c r="O353" s="116"/>
      <c r="P353" s="116"/>
      <c r="Q353" s="116"/>
      <c r="R353" s="116"/>
      <c r="S353" s="116"/>
      <c r="T353" s="116"/>
      <c r="U353" s="116"/>
      <c r="V353" s="116"/>
      <c r="W353" s="116"/>
      <c r="X353" s="116"/>
      <c r="Y353" s="116"/>
      <c r="Z353" s="116"/>
      <c r="AA353" s="116"/>
      <c r="AB353" s="116"/>
      <c r="AC353" s="116"/>
      <c r="AD353" s="116"/>
      <c r="AE353" s="116"/>
      <c r="AF353" s="116"/>
      <c r="AG353" s="116"/>
      <c r="AH353" s="116"/>
    </row>
    <row r="354" spans="1:34" s="117" customFormat="1" x14ac:dyDescent="0.2">
      <c r="A354" s="99"/>
      <c r="B354" s="100">
        <v>1</v>
      </c>
      <c r="C354" s="100">
        <v>0</v>
      </c>
      <c r="D354" s="101">
        <f>IF(B354=1,$J$10,IF(B354=2,$J$11,IF(B354=3,$J$12," ")))</f>
        <v>0</v>
      </c>
      <c r="E354" s="102">
        <f>ROUND(C354*D354,2)</f>
        <v>0</v>
      </c>
      <c r="F354" s="111"/>
      <c r="G354" s="111"/>
      <c r="H354" s="112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/>
      <c r="T354" s="116"/>
      <c r="U354" s="116"/>
      <c r="V354" s="116"/>
      <c r="W354" s="116"/>
      <c r="X354" s="116"/>
      <c r="Y354" s="116"/>
      <c r="Z354" s="116"/>
      <c r="AA354" s="116"/>
      <c r="AB354" s="116"/>
      <c r="AC354" s="116"/>
      <c r="AD354" s="116"/>
      <c r="AE354" s="116"/>
      <c r="AF354" s="116"/>
      <c r="AG354" s="116"/>
      <c r="AH354" s="116"/>
    </row>
    <row r="355" spans="1:34" s="117" customFormat="1" x14ac:dyDescent="0.2">
      <c r="A355" s="99"/>
      <c r="B355" s="100">
        <v>2</v>
      </c>
      <c r="C355" s="100">
        <v>2</v>
      </c>
      <c r="D355" s="101">
        <f>IF(B355=1,$J$10,IF(B355=2,$J$11,IF(B355=3,$J$12," ")))</f>
        <v>0</v>
      </c>
      <c r="E355" s="102">
        <f>ROUND(C355*D355,2)</f>
        <v>0</v>
      </c>
      <c r="F355" s="111"/>
      <c r="G355" s="111"/>
      <c r="H355" s="112"/>
      <c r="I355" s="116"/>
      <c r="J355" s="116"/>
      <c r="K355" s="116"/>
      <c r="L355" s="116"/>
      <c r="M355" s="116"/>
      <c r="N355" s="116"/>
      <c r="O355" s="116"/>
      <c r="P355" s="116"/>
      <c r="Q355" s="116"/>
      <c r="R355" s="116"/>
      <c r="S355" s="116"/>
      <c r="T355" s="116"/>
      <c r="U355" s="116"/>
      <c r="V355" s="116"/>
      <c r="W355" s="116"/>
      <c r="X355" s="116"/>
      <c r="Y355" s="116"/>
      <c r="Z355" s="116"/>
      <c r="AA355" s="116"/>
      <c r="AB355" s="116"/>
      <c r="AC355" s="116"/>
      <c r="AD355" s="116"/>
      <c r="AE355" s="116"/>
      <c r="AF355" s="116"/>
      <c r="AG355" s="116"/>
      <c r="AH355" s="116"/>
    </row>
    <row r="356" spans="1:34" s="117" customFormat="1" x14ac:dyDescent="0.2">
      <c r="A356" s="99"/>
      <c r="B356" s="100">
        <v>3</v>
      </c>
      <c r="C356" s="100">
        <v>0</v>
      </c>
      <c r="D356" s="101">
        <f>IF(B356=1,$J$10,IF(B356=2,$J$11,IF(B356=3,$J$12," ")))</f>
        <v>0</v>
      </c>
      <c r="E356" s="102">
        <f>ROUND(C356*D356,2)</f>
        <v>0</v>
      </c>
      <c r="F356" s="111"/>
      <c r="G356" s="111"/>
      <c r="H356" s="112"/>
      <c r="I356" s="116"/>
      <c r="J356" s="116"/>
      <c r="K356" s="116"/>
      <c r="L356" s="116"/>
      <c r="M356" s="116"/>
      <c r="N356" s="116"/>
      <c r="O356" s="116"/>
      <c r="P356" s="116"/>
      <c r="Q356" s="116"/>
      <c r="R356" s="116"/>
      <c r="S356" s="116"/>
      <c r="T356" s="116"/>
      <c r="U356" s="116"/>
      <c r="V356" s="116"/>
      <c r="W356" s="116"/>
      <c r="X356" s="116"/>
      <c r="Y356" s="116"/>
      <c r="Z356" s="116"/>
      <c r="AA356" s="116"/>
      <c r="AB356" s="116"/>
      <c r="AC356" s="116"/>
      <c r="AD356" s="116"/>
      <c r="AE356" s="116"/>
      <c r="AF356" s="116"/>
      <c r="AG356" s="116"/>
      <c r="AH356" s="116"/>
    </row>
    <row r="357" spans="1:34" s="117" customFormat="1" x14ac:dyDescent="0.2">
      <c r="A357" s="107"/>
      <c r="B357" s="108"/>
      <c r="C357" s="108"/>
      <c r="D357" s="109"/>
      <c r="E357" s="110">
        <f>SUM(E354:E356)</f>
        <v>0</v>
      </c>
      <c r="F357" s="111"/>
      <c r="G357" s="111"/>
      <c r="H357" s="112"/>
      <c r="I357" s="116"/>
      <c r="J357" s="116"/>
      <c r="K357" s="116"/>
      <c r="L357" s="116"/>
      <c r="M357" s="116"/>
      <c r="N357" s="116"/>
      <c r="O357" s="116"/>
      <c r="P357" s="116"/>
      <c r="Q357" s="116"/>
      <c r="R357" s="116"/>
      <c r="S357" s="116"/>
      <c r="T357" s="116"/>
      <c r="U357" s="116"/>
      <c r="V357" s="116"/>
      <c r="W357" s="116"/>
      <c r="X357" s="116"/>
      <c r="Y357" s="116"/>
      <c r="Z357" s="116"/>
      <c r="AA357" s="116"/>
      <c r="AB357" s="116"/>
      <c r="AC357" s="116"/>
      <c r="AD357" s="116"/>
      <c r="AE357" s="116"/>
      <c r="AF357" s="116"/>
      <c r="AG357" s="116"/>
      <c r="AH357" s="116"/>
    </row>
    <row r="358" spans="1:34" s="117" customFormat="1" x14ac:dyDescent="0.2">
      <c r="A358" s="96">
        <f>A353+1</f>
        <v>68</v>
      </c>
      <c r="B358" s="475" t="s">
        <v>149</v>
      </c>
      <c r="C358" s="476"/>
      <c r="D358" s="476"/>
      <c r="E358" s="477"/>
      <c r="F358" s="111"/>
      <c r="G358" s="111"/>
      <c r="H358" s="112"/>
      <c r="I358" s="116"/>
      <c r="J358" s="116"/>
      <c r="K358" s="116"/>
      <c r="L358" s="116"/>
      <c r="M358" s="116"/>
      <c r="N358" s="116"/>
      <c r="O358" s="116"/>
      <c r="P358" s="116"/>
      <c r="Q358" s="116"/>
      <c r="R358" s="116"/>
      <c r="S358" s="116"/>
      <c r="T358" s="116"/>
      <c r="U358" s="116"/>
      <c r="V358" s="116"/>
      <c r="W358" s="116"/>
      <c r="X358" s="116"/>
      <c r="Y358" s="116"/>
      <c r="Z358" s="116"/>
      <c r="AA358" s="116"/>
      <c r="AB358" s="116"/>
      <c r="AC358" s="116"/>
      <c r="AD358" s="116"/>
      <c r="AE358" s="116"/>
      <c r="AF358" s="116"/>
      <c r="AG358" s="116"/>
      <c r="AH358" s="116"/>
    </row>
    <row r="359" spans="1:34" s="117" customFormat="1" x14ac:dyDescent="0.2">
      <c r="A359" s="99"/>
      <c r="B359" s="100">
        <v>1</v>
      </c>
      <c r="C359" s="100">
        <v>1</v>
      </c>
      <c r="D359" s="101">
        <f>IF(B359=1,$J$10,IF(B359=2,$J$11,IF(B359=3,$J$12," ")))</f>
        <v>0</v>
      </c>
      <c r="E359" s="102">
        <f>ROUND(C359*D359,2)</f>
        <v>0</v>
      </c>
      <c r="F359" s="111"/>
      <c r="G359" s="111"/>
      <c r="H359" s="112"/>
      <c r="I359" s="116"/>
      <c r="J359" s="116"/>
      <c r="K359" s="116"/>
      <c r="L359" s="116"/>
      <c r="M359" s="116"/>
      <c r="N359" s="116"/>
      <c r="O359" s="116"/>
      <c r="P359" s="116"/>
      <c r="Q359" s="116"/>
      <c r="R359" s="116"/>
      <c r="S359" s="116"/>
      <c r="T359" s="116"/>
      <c r="U359" s="116"/>
      <c r="V359" s="116"/>
      <c r="W359" s="116"/>
      <c r="X359" s="116"/>
      <c r="Y359" s="116"/>
      <c r="Z359" s="116"/>
      <c r="AA359" s="116"/>
      <c r="AB359" s="116"/>
      <c r="AC359" s="116"/>
      <c r="AD359" s="116"/>
      <c r="AE359" s="116"/>
      <c r="AF359" s="116"/>
      <c r="AG359" s="116"/>
      <c r="AH359" s="116"/>
    </row>
    <row r="360" spans="1:34" s="117" customFormat="1" x14ac:dyDescent="0.2">
      <c r="A360" s="99"/>
      <c r="B360" s="100">
        <v>2</v>
      </c>
      <c r="C360" s="100">
        <v>1</v>
      </c>
      <c r="D360" s="101">
        <f>IF(B360=1,$J$10,IF(B360=2,$J$11,IF(B360=3,$J$12," ")))</f>
        <v>0</v>
      </c>
      <c r="E360" s="102">
        <f>ROUND(C360*D360,2)</f>
        <v>0</v>
      </c>
      <c r="F360" s="111"/>
      <c r="G360" s="111"/>
      <c r="H360" s="112"/>
      <c r="I360" s="116"/>
      <c r="J360" s="116"/>
      <c r="K360" s="116"/>
      <c r="L360" s="116"/>
      <c r="M360" s="116"/>
      <c r="N360" s="116"/>
      <c r="O360" s="116"/>
      <c r="P360" s="116"/>
      <c r="Q360" s="116"/>
      <c r="R360" s="116"/>
      <c r="S360" s="116"/>
      <c r="T360" s="116"/>
      <c r="U360" s="116"/>
      <c r="V360" s="116"/>
      <c r="W360" s="116"/>
      <c r="X360" s="116"/>
      <c r="Y360" s="116"/>
      <c r="Z360" s="116"/>
      <c r="AA360" s="116"/>
      <c r="AB360" s="116"/>
      <c r="AC360" s="116"/>
      <c r="AD360" s="116"/>
      <c r="AE360" s="116"/>
      <c r="AF360" s="116"/>
      <c r="AG360" s="116"/>
      <c r="AH360" s="116"/>
    </row>
    <row r="361" spans="1:34" s="117" customFormat="1" x14ac:dyDescent="0.2">
      <c r="A361" s="99"/>
      <c r="B361" s="100">
        <v>3</v>
      </c>
      <c r="C361" s="100">
        <v>0</v>
      </c>
      <c r="D361" s="101">
        <f>IF(B361=1,$J$10,IF(B361=2,$J$11,IF(B361=3,$J$12," ")))</f>
        <v>0</v>
      </c>
      <c r="E361" s="102">
        <f>ROUND(C361*D361,2)</f>
        <v>0</v>
      </c>
      <c r="F361" s="111"/>
      <c r="G361" s="111"/>
      <c r="H361" s="112"/>
      <c r="I361" s="116"/>
      <c r="J361" s="116"/>
      <c r="K361" s="116"/>
      <c r="L361" s="116"/>
      <c r="M361" s="116"/>
      <c r="N361" s="116"/>
      <c r="O361" s="116"/>
      <c r="P361" s="116"/>
      <c r="Q361" s="116"/>
      <c r="R361" s="116"/>
      <c r="S361" s="116"/>
      <c r="T361" s="116"/>
      <c r="U361" s="116"/>
      <c r="V361" s="116"/>
      <c r="W361" s="116"/>
      <c r="X361" s="116"/>
      <c r="Y361" s="116"/>
      <c r="Z361" s="116"/>
      <c r="AA361" s="116"/>
      <c r="AB361" s="116"/>
      <c r="AC361" s="116"/>
      <c r="AD361" s="116"/>
      <c r="AE361" s="116"/>
      <c r="AF361" s="116"/>
      <c r="AG361" s="116"/>
      <c r="AH361" s="116"/>
    </row>
    <row r="362" spans="1:34" s="117" customFormat="1" x14ac:dyDescent="0.2">
      <c r="A362" s="107"/>
      <c r="B362" s="108"/>
      <c r="C362" s="108"/>
      <c r="D362" s="109"/>
      <c r="E362" s="110">
        <f>SUM(E359:E361)</f>
        <v>0</v>
      </c>
      <c r="F362" s="111"/>
      <c r="G362" s="111"/>
      <c r="H362" s="112"/>
      <c r="I362" s="116"/>
      <c r="J362" s="116"/>
      <c r="K362" s="116"/>
      <c r="L362" s="116"/>
      <c r="M362" s="116"/>
      <c r="N362" s="116"/>
      <c r="O362" s="116"/>
      <c r="P362" s="116"/>
      <c r="Q362" s="116"/>
      <c r="R362" s="116"/>
      <c r="S362" s="116"/>
      <c r="T362" s="116"/>
      <c r="U362" s="116"/>
      <c r="V362" s="116"/>
      <c r="W362" s="116"/>
      <c r="X362" s="116"/>
      <c r="Y362" s="116"/>
      <c r="Z362" s="116"/>
      <c r="AA362" s="116"/>
      <c r="AB362" s="116"/>
      <c r="AC362" s="116"/>
      <c r="AD362" s="116"/>
      <c r="AE362" s="116"/>
      <c r="AF362" s="116"/>
      <c r="AG362" s="116"/>
      <c r="AH362" s="116"/>
    </row>
    <row r="363" spans="1:34" s="117" customFormat="1" x14ac:dyDescent="0.2">
      <c r="A363" s="96">
        <f>A358+1</f>
        <v>69</v>
      </c>
      <c r="B363" s="475" t="s">
        <v>150</v>
      </c>
      <c r="C363" s="476"/>
      <c r="D363" s="476"/>
      <c r="E363" s="477"/>
      <c r="F363" s="111"/>
      <c r="G363" s="111"/>
      <c r="H363" s="112"/>
      <c r="I363" s="116"/>
      <c r="J363" s="116"/>
      <c r="K363" s="116"/>
      <c r="L363" s="116"/>
      <c r="M363" s="116"/>
      <c r="N363" s="116"/>
      <c r="O363" s="116"/>
      <c r="P363" s="116"/>
      <c r="Q363" s="116"/>
      <c r="R363" s="116"/>
      <c r="S363" s="116"/>
      <c r="T363" s="116"/>
      <c r="U363" s="116"/>
      <c r="V363" s="116"/>
      <c r="W363" s="116"/>
      <c r="X363" s="116"/>
      <c r="Y363" s="116"/>
      <c r="Z363" s="116"/>
      <c r="AA363" s="116"/>
      <c r="AB363" s="116"/>
      <c r="AC363" s="116"/>
      <c r="AD363" s="116"/>
      <c r="AE363" s="116"/>
      <c r="AF363" s="116"/>
      <c r="AG363" s="116"/>
      <c r="AH363" s="116"/>
    </row>
    <row r="364" spans="1:34" s="117" customFormat="1" x14ac:dyDescent="0.2">
      <c r="A364" s="99"/>
      <c r="B364" s="100">
        <v>1</v>
      </c>
      <c r="C364" s="100">
        <v>1</v>
      </c>
      <c r="D364" s="101">
        <f>IF(B364=1,$J$10,IF(B364=2,$J$11,IF(B364=3,$J$12," ")))</f>
        <v>0</v>
      </c>
      <c r="E364" s="102">
        <f>ROUND(C364*D364,2)</f>
        <v>0</v>
      </c>
      <c r="F364" s="111"/>
      <c r="G364" s="111"/>
      <c r="H364" s="112"/>
      <c r="I364" s="116"/>
      <c r="J364" s="116"/>
      <c r="K364" s="116"/>
      <c r="L364" s="116"/>
      <c r="M364" s="116"/>
      <c r="N364" s="116"/>
      <c r="O364" s="116"/>
      <c r="P364" s="116"/>
      <c r="Q364" s="116"/>
      <c r="R364" s="116"/>
      <c r="S364" s="116"/>
      <c r="T364" s="116"/>
      <c r="U364" s="116"/>
      <c r="V364" s="116"/>
      <c r="W364" s="116"/>
      <c r="X364" s="116"/>
      <c r="Y364" s="116"/>
      <c r="Z364" s="116"/>
      <c r="AA364" s="116"/>
      <c r="AB364" s="116"/>
      <c r="AC364" s="116"/>
      <c r="AD364" s="116"/>
      <c r="AE364" s="116"/>
      <c r="AF364" s="116"/>
      <c r="AG364" s="116"/>
      <c r="AH364" s="116"/>
    </row>
    <row r="365" spans="1:34" s="117" customFormat="1" x14ac:dyDescent="0.2">
      <c r="A365" s="99"/>
      <c r="B365" s="100">
        <v>2</v>
      </c>
      <c r="C365" s="100">
        <v>2</v>
      </c>
      <c r="D365" s="101">
        <f>IF(B365=1,$J$10,IF(B365=2,$J$11,IF(B365=3,$J$12," ")))</f>
        <v>0</v>
      </c>
      <c r="E365" s="102">
        <f>ROUND(C365*D365,2)</f>
        <v>0</v>
      </c>
      <c r="F365" s="111"/>
      <c r="G365" s="111"/>
      <c r="H365" s="112"/>
      <c r="I365" s="116"/>
      <c r="J365" s="116"/>
      <c r="K365" s="116"/>
      <c r="L365" s="116"/>
      <c r="M365" s="116"/>
      <c r="N365" s="116"/>
      <c r="O365" s="116"/>
      <c r="P365" s="116"/>
      <c r="Q365" s="116"/>
      <c r="R365" s="116"/>
      <c r="S365" s="116"/>
      <c r="T365" s="116"/>
      <c r="U365" s="116"/>
      <c r="V365" s="116"/>
      <c r="W365" s="116"/>
      <c r="X365" s="116"/>
      <c r="Y365" s="116"/>
      <c r="Z365" s="116"/>
      <c r="AA365" s="116"/>
      <c r="AB365" s="116"/>
      <c r="AC365" s="116"/>
      <c r="AD365" s="116"/>
      <c r="AE365" s="116"/>
      <c r="AF365" s="116"/>
      <c r="AG365" s="116"/>
      <c r="AH365" s="116"/>
    </row>
    <row r="366" spans="1:34" s="117" customFormat="1" x14ac:dyDescent="0.2">
      <c r="A366" s="99"/>
      <c r="B366" s="100">
        <v>3</v>
      </c>
      <c r="C366" s="100">
        <v>0</v>
      </c>
      <c r="D366" s="101">
        <f>IF(B366=1,$J$10,IF(B366=2,$J$11,IF(B366=3,$J$12," ")))</f>
        <v>0</v>
      </c>
      <c r="E366" s="102">
        <f>ROUND(C366*D366,2)</f>
        <v>0</v>
      </c>
      <c r="F366" s="111"/>
      <c r="G366" s="111"/>
      <c r="H366" s="112"/>
      <c r="I366" s="116"/>
      <c r="J366" s="116"/>
      <c r="K366" s="116"/>
      <c r="L366" s="116"/>
      <c r="M366" s="116"/>
      <c r="N366" s="116"/>
      <c r="O366" s="116"/>
      <c r="P366" s="116"/>
      <c r="Q366" s="116"/>
      <c r="R366" s="116"/>
      <c r="S366" s="116"/>
      <c r="T366" s="116"/>
      <c r="U366" s="116"/>
      <c r="V366" s="116"/>
      <c r="W366" s="116"/>
      <c r="X366" s="116"/>
      <c r="Y366" s="116"/>
      <c r="Z366" s="116"/>
      <c r="AA366" s="116"/>
      <c r="AB366" s="116"/>
      <c r="AC366" s="116"/>
      <c r="AD366" s="116"/>
      <c r="AE366" s="116"/>
      <c r="AF366" s="116"/>
      <c r="AG366" s="116"/>
      <c r="AH366" s="116"/>
    </row>
    <row r="367" spans="1:34" s="117" customFormat="1" x14ac:dyDescent="0.2">
      <c r="A367" s="107"/>
      <c r="B367" s="108"/>
      <c r="C367" s="108"/>
      <c r="D367" s="109"/>
      <c r="E367" s="110">
        <f>SUM(E364:E366)</f>
        <v>0</v>
      </c>
      <c r="F367" s="111"/>
      <c r="G367" s="111"/>
      <c r="H367" s="112"/>
      <c r="I367" s="116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  <c r="T367" s="116"/>
      <c r="U367" s="116"/>
      <c r="V367" s="116"/>
      <c r="W367" s="116"/>
      <c r="X367" s="116"/>
      <c r="Y367" s="116"/>
      <c r="Z367" s="116"/>
      <c r="AA367" s="116"/>
      <c r="AB367" s="116"/>
      <c r="AC367" s="116"/>
      <c r="AD367" s="116"/>
      <c r="AE367" s="116"/>
      <c r="AF367" s="116"/>
      <c r="AG367" s="116"/>
      <c r="AH367" s="116"/>
    </row>
    <row r="368" spans="1:34" s="117" customFormat="1" x14ac:dyDescent="0.2">
      <c r="A368" s="96">
        <f>A363+1</f>
        <v>70</v>
      </c>
      <c r="B368" s="475" t="s">
        <v>151</v>
      </c>
      <c r="C368" s="476"/>
      <c r="D368" s="476"/>
      <c r="E368" s="477"/>
      <c r="F368" s="111"/>
      <c r="G368" s="111"/>
      <c r="H368" s="112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6"/>
      <c r="U368" s="116"/>
      <c r="V368" s="116"/>
      <c r="W368" s="116"/>
      <c r="X368" s="116"/>
      <c r="Y368" s="116"/>
      <c r="Z368" s="116"/>
      <c r="AA368" s="116"/>
      <c r="AB368" s="116"/>
      <c r="AC368" s="116"/>
      <c r="AD368" s="116"/>
      <c r="AE368" s="116"/>
      <c r="AF368" s="116"/>
      <c r="AG368" s="116"/>
      <c r="AH368" s="116"/>
    </row>
    <row r="369" spans="1:34" s="117" customFormat="1" x14ac:dyDescent="0.2">
      <c r="A369" s="99"/>
      <c r="B369" s="100">
        <v>1</v>
      </c>
      <c r="C369" s="100">
        <v>1</v>
      </c>
      <c r="D369" s="101">
        <f>IF(B369=1,$J$10,IF(B369=2,$J$11,IF(B369=3,$J$12," ")))</f>
        <v>0</v>
      </c>
      <c r="E369" s="102">
        <f>ROUND(C369*D369,2)</f>
        <v>0</v>
      </c>
      <c r="F369" s="111"/>
      <c r="G369" s="111"/>
      <c r="H369" s="112"/>
      <c r="I369" s="116"/>
      <c r="J369" s="116"/>
      <c r="K369" s="116"/>
      <c r="L369" s="116"/>
      <c r="M369" s="116"/>
      <c r="N369" s="116"/>
      <c r="O369" s="116"/>
      <c r="P369" s="116"/>
      <c r="Q369" s="116"/>
      <c r="R369" s="116"/>
      <c r="S369" s="116"/>
      <c r="T369" s="116"/>
      <c r="U369" s="116"/>
      <c r="V369" s="116"/>
      <c r="W369" s="116"/>
      <c r="X369" s="116"/>
      <c r="Y369" s="116"/>
      <c r="Z369" s="116"/>
      <c r="AA369" s="116"/>
      <c r="AB369" s="116"/>
      <c r="AC369" s="116"/>
      <c r="AD369" s="116"/>
      <c r="AE369" s="116"/>
      <c r="AF369" s="116"/>
      <c r="AG369" s="116"/>
      <c r="AH369" s="116"/>
    </row>
    <row r="370" spans="1:34" s="117" customFormat="1" x14ac:dyDescent="0.2">
      <c r="A370" s="99"/>
      <c r="B370" s="100">
        <v>2</v>
      </c>
      <c r="C370" s="100">
        <v>1</v>
      </c>
      <c r="D370" s="101">
        <f>IF(B370=1,$J$10,IF(B370=2,$J$11,IF(B370=3,$J$12," ")))</f>
        <v>0</v>
      </c>
      <c r="E370" s="102">
        <f>ROUND(C370*D370,2)</f>
        <v>0</v>
      </c>
      <c r="F370" s="111"/>
      <c r="G370" s="111"/>
      <c r="H370" s="112"/>
      <c r="I370" s="116"/>
      <c r="J370" s="116"/>
      <c r="K370" s="116"/>
      <c r="L370" s="116"/>
      <c r="M370" s="116"/>
      <c r="N370" s="116"/>
      <c r="O370" s="116"/>
      <c r="P370" s="116"/>
      <c r="Q370" s="116"/>
      <c r="R370" s="116"/>
      <c r="S370" s="116"/>
      <c r="T370" s="116"/>
      <c r="U370" s="116"/>
      <c r="V370" s="116"/>
      <c r="W370" s="116"/>
      <c r="X370" s="116"/>
      <c r="Y370" s="116"/>
      <c r="Z370" s="116"/>
      <c r="AA370" s="116"/>
      <c r="AB370" s="116"/>
      <c r="AC370" s="116"/>
      <c r="AD370" s="116"/>
      <c r="AE370" s="116"/>
      <c r="AF370" s="116"/>
      <c r="AG370" s="116"/>
      <c r="AH370" s="116"/>
    </row>
    <row r="371" spans="1:34" s="117" customFormat="1" x14ac:dyDescent="0.2">
      <c r="A371" s="99"/>
      <c r="B371" s="100">
        <v>3</v>
      </c>
      <c r="C371" s="100">
        <v>0</v>
      </c>
      <c r="D371" s="101">
        <f>IF(B371=1,$J$10,IF(B371=2,$J$11,IF(B371=3,$J$12," ")))</f>
        <v>0</v>
      </c>
      <c r="E371" s="102">
        <f>ROUND(C371*D371,2)</f>
        <v>0</v>
      </c>
      <c r="F371" s="111"/>
      <c r="G371" s="111"/>
      <c r="H371" s="112"/>
      <c r="I371" s="116"/>
      <c r="J371" s="116"/>
      <c r="K371" s="116"/>
      <c r="L371" s="116"/>
      <c r="M371" s="116"/>
      <c r="N371" s="116"/>
      <c r="O371" s="116"/>
      <c r="P371" s="116"/>
      <c r="Q371" s="116"/>
      <c r="R371" s="116"/>
      <c r="S371" s="116"/>
      <c r="T371" s="116"/>
      <c r="U371" s="116"/>
      <c r="V371" s="116"/>
      <c r="W371" s="116"/>
      <c r="X371" s="116"/>
      <c r="Y371" s="116"/>
      <c r="Z371" s="116"/>
      <c r="AA371" s="116"/>
      <c r="AB371" s="116"/>
      <c r="AC371" s="116"/>
      <c r="AD371" s="116"/>
      <c r="AE371" s="116"/>
      <c r="AF371" s="116"/>
      <c r="AG371" s="116"/>
      <c r="AH371" s="116"/>
    </row>
    <row r="372" spans="1:34" s="117" customFormat="1" x14ac:dyDescent="0.2">
      <c r="A372" s="107"/>
      <c r="B372" s="108"/>
      <c r="C372" s="108"/>
      <c r="D372" s="109"/>
      <c r="E372" s="110">
        <f>SUM(E369:E371)</f>
        <v>0</v>
      </c>
      <c r="F372" s="111"/>
      <c r="G372" s="111"/>
      <c r="H372" s="112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116"/>
      <c r="V372" s="116"/>
      <c r="W372" s="116"/>
      <c r="X372" s="116"/>
      <c r="Y372" s="116"/>
      <c r="Z372" s="116"/>
      <c r="AA372" s="116"/>
      <c r="AB372" s="116"/>
      <c r="AC372" s="116"/>
      <c r="AD372" s="116"/>
      <c r="AE372" s="116"/>
      <c r="AF372" s="116"/>
      <c r="AG372" s="116"/>
      <c r="AH372" s="116"/>
    </row>
    <row r="373" spans="1:34" s="117" customFormat="1" x14ac:dyDescent="0.2">
      <c r="A373" s="96">
        <f>A368+1</f>
        <v>71</v>
      </c>
      <c r="B373" s="475" t="s">
        <v>152</v>
      </c>
      <c r="C373" s="476"/>
      <c r="D373" s="476"/>
      <c r="E373" s="477"/>
      <c r="F373" s="111"/>
      <c r="G373" s="111"/>
      <c r="H373" s="112"/>
      <c r="I373" s="116"/>
      <c r="J373" s="116"/>
      <c r="K373" s="116"/>
      <c r="L373" s="116"/>
      <c r="M373" s="116"/>
      <c r="N373" s="116"/>
      <c r="O373" s="116"/>
      <c r="P373" s="116"/>
      <c r="Q373" s="116"/>
      <c r="R373" s="116"/>
      <c r="S373" s="116"/>
      <c r="T373" s="116"/>
      <c r="U373" s="116"/>
      <c r="V373" s="116"/>
      <c r="W373" s="116"/>
      <c r="X373" s="116"/>
      <c r="Y373" s="116"/>
      <c r="Z373" s="116"/>
      <c r="AA373" s="116"/>
      <c r="AB373" s="116"/>
      <c r="AC373" s="116"/>
      <c r="AD373" s="116"/>
      <c r="AE373" s="116"/>
      <c r="AF373" s="116"/>
      <c r="AG373" s="116"/>
      <c r="AH373" s="116"/>
    </row>
    <row r="374" spans="1:34" s="117" customFormat="1" x14ac:dyDescent="0.2">
      <c r="A374" s="99"/>
      <c r="B374" s="100">
        <v>1</v>
      </c>
      <c r="C374" s="100">
        <v>2</v>
      </c>
      <c r="D374" s="101">
        <f>IF(B374=1,$J$10,IF(B374=2,$J$11,IF(B374=3,$J$12," ")))</f>
        <v>0</v>
      </c>
      <c r="E374" s="102">
        <f>ROUND(C374*D374,2)</f>
        <v>0</v>
      </c>
      <c r="F374" s="111"/>
      <c r="G374" s="111"/>
      <c r="H374" s="112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  <c r="T374" s="116"/>
      <c r="U374" s="116"/>
      <c r="V374" s="116"/>
      <c r="W374" s="116"/>
      <c r="X374" s="116"/>
      <c r="Y374" s="116"/>
      <c r="Z374" s="116"/>
      <c r="AA374" s="116"/>
      <c r="AB374" s="116"/>
      <c r="AC374" s="116"/>
      <c r="AD374" s="116"/>
      <c r="AE374" s="116"/>
      <c r="AF374" s="116"/>
      <c r="AG374" s="116"/>
      <c r="AH374" s="116"/>
    </row>
    <row r="375" spans="1:34" s="117" customFormat="1" x14ac:dyDescent="0.2">
      <c r="A375" s="99"/>
      <c r="B375" s="100">
        <v>2</v>
      </c>
      <c r="C375" s="100">
        <v>1</v>
      </c>
      <c r="D375" s="101">
        <f>IF(B375=1,$J$10,IF(B375=2,$J$11,IF(B375=3,$J$12," ")))</f>
        <v>0</v>
      </c>
      <c r="E375" s="102">
        <f>ROUND(C375*D375,2)</f>
        <v>0</v>
      </c>
      <c r="F375" s="111"/>
      <c r="G375" s="111"/>
      <c r="H375" s="112"/>
      <c r="I375" s="116"/>
      <c r="J375" s="116"/>
      <c r="K375" s="116"/>
      <c r="L375" s="116"/>
      <c r="M375" s="116"/>
      <c r="N375" s="116"/>
      <c r="O375" s="116"/>
      <c r="P375" s="116"/>
      <c r="Q375" s="116"/>
      <c r="R375" s="116"/>
      <c r="S375" s="116"/>
      <c r="T375" s="116"/>
      <c r="U375" s="116"/>
      <c r="V375" s="116"/>
      <c r="W375" s="116"/>
      <c r="X375" s="116"/>
      <c r="Y375" s="116"/>
      <c r="Z375" s="116"/>
      <c r="AA375" s="116"/>
      <c r="AB375" s="116"/>
      <c r="AC375" s="116"/>
      <c r="AD375" s="116"/>
      <c r="AE375" s="116"/>
      <c r="AF375" s="116"/>
      <c r="AG375" s="116"/>
      <c r="AH375" s="116"/>
    </row>
    <row r="376" spans="1:34" s="117" customFormat="1" x14ac:dyDescent="0.2">
      <c r="A376" s="99"/>
      <c r="B376" s="100">
        <v>3</v>
      </c>
      <c r="C376" s="100">
        <v>0</v>
      </c>
      <c r="D376" s="101">
        <f>IF(B376=1,$J$10,IF(B376=2,$J$11,IF(B376=3,$J$12," ")))</f>
        <v>0</v>
      </c>
      <c r="E376" s="102">
        <f>ROUND(C376*D376,2)</f>
        <v>0</v>
      </c>
      <c r="F376" s="111"/>
      <c r="G376" s="111"/>
      <c r="H376" s="112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116"/>
      <c r="V376" s="116"/>
      <c r="W376" s="116"/>
      <c r="X376" s="116"/>
      <c r="Y376" s="116"/>
      <c r="Z376" s="116"/>
      <c r="AA376" s="116"/>
      <c r="AB376" s="116"/>
      <c r="AC376" s="116"/>
      <c r="AD376" s="116"/>
      <c r="AE376" s="116"/>
      <c r="AF376" s="116"/>
      <c r="AG376" s="116"/>
      <c r="AH376" s="116"/>
    </row>
    <row r="377" spans="1:34" s="117" customFormat="1" x14ac:dyDescent="0.2">
      <c r="A377" s="107"/>
      <c r="B377" s="108"/>
      <c r="C377" s="108"/>
      <c r="D377" s="109"/>
      <c r="E377" s="110">
        <f>SUM(E374:E376)</f>
        <v>0</v>
      </c>
      <c r="F377" s="111"/>
      <c r="G377" s="111"/>
      <c r="H377" s="112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  <c r="T377" s="116"/>
      <c r="U377" s="116"/>
      <c r="V377" s="116"/>
      <c r="W377" s="116"/>
      <c r="X377" s="116"/>
      <c r="Y377" s="116"/>
      <c r="Z377" s="116"/>
      <c r="AA377" s="116"/>
      <c r="AB377" s="116"/>
      <c r="AC377" s="116"/>
      <c r="AD377" s="116"/>
      <c r="AE377" s="116"/>
      <c r="AF377" s="116"/>
      <c r="AG377" s="116"/>
      <c r="AH377" s="116"/>
    </row>
    <row r="378" spans="1:34" s="117" customFormat="1" x14ac:dyDescent="0.2">
      <c r="A378" s="96">
        <f>A373+1</f>
        <v>72</v>
      </c>
      <c r="B378" s="475" t="s">
        <v>153</v>
      </c>
      <c r="C378" s="476"/>
      <c r="D378" s="476"/>
      <c r="E378" s="477"/>
      <c r="F378" s="111"/>
      <c r="G378" s="111"/>
      <c r="H378" s="112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  <c r="T378" s="116"/>
      <c r="U378" s="116"/>
      <c r="V378" s="116"/>
      <c r="W378" s="116"/>
      <c r="X378" s="116"/>
      <c r="Y378" s="116"/>
      <c r="Z378" s="116"/>
      <c r="AA378" s="116"/>
      <c r="AB378" s="116"/>
      <c r="AC378" s="116"/>
      <c r="AD378" s="116"/>
      <c r="AE378" s="116"/>
      <c r="AF378" s="116"/>
      <c r="AG378" s="116"/>
      <c r="AH378" s="116"/>
    </row>
    <row r="379" spans="1:34" s="117" customFormat="1" x14ac:dyDescent="0.2">
      <c r="A379" s="99"/>
      <c r="B379" s="100">
        <v>1</v>
      </c>
      <c r="C379" s="100">
        <v>1</v>
      </c>
      <c r="D379" s="101">
        <f>IF(B379=1,$J$10,IF(B379=2,$J$11,IF(B379=3,$J$12," ")))</f>
        <v>0</v>
      </c>
      <c r="E379" s="102">
        <f>ROUND(C379*D379,2)</f>
        <v>0</v>
      </c>
      <c r="F379" s="111"/>
      <c r="G379" s="111"/>
      <c r="H379" s="112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6"/>
      <c r="U379" s="116"/>
      <c r="V379" s="116"/>
      <c r="W379" s="116"/>
      <c r="X379" s="116"/>
      <c r="Y379" s="116"/>
      <c r="Z379" s="116"/>
      <c r="AA379" s="116"/>
      <c r="AB379" s="116"/>
      <c r="AC379" s="116"/>
      <c r="AD379" s="116"/>
      <c r="AE379" s="116"/>
      <c r="AF379" s="116"/>
      <c r="AG379" s="116"/>
      <c r="AH379" s="116"/>
    </row>
    <row r="380" spans="1:34" s="117" customFormat="1" x14ac:dyDescent="0.2">
      <c r="A380" s="99"/>
      <c r="B380" s="100">
        <v>2</v>
      </c>
      <c r="C380" s="100">
        <v>5</v>
      </c>
      <c r="D380" s="101">
        <f>IF(B380=1,$J$10,IF(B380=2,$J$11,IF(B380=3,$J$12," ")))</f>
        <v>0</v>
      </c>
      <c r="E380" s="102">
        <f>ROUND(C380*D380,2)</f>
        <v>0</v>
      </c>
      <c r="F380" s="111"/>
      <c r="G380" s="111"/>
      <c r="H380" s="112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  <c r="Z380" s="116"/>
      <c r="AA380" s="116"/>
      <c r="AB380" s="116"/>
      <c r="AC380" s="116"/>
      <c r="AD380" s="116"/>
      <c r="AE380" s="116"/>
      <c r="AF380" s="116"/>
      <c r="AG380" s="116"/>
      <c r="AH380" s="116"/>
    </row>
    <row r="381" spans="1:34" s="117" customFormat="1" x14ac:dyDescent="0.2">
      <c r="A381" s="99"/>
      <c r="B381" s="100">
        <v>3</v>
      </c>
      <c r="C381" s="100">
        <v>0</v>
      </c>
      <c r="D381" s="101">
        <f>IF(B381=1,$J$10,IF(B381=2,$J$11,IF(B381=3,$J$12," ")))</f>
        <v>0</v>
      </c>
      <c r="E381" s="102">
        <f>ROUND(C381*D381,2)</f>
        <v>0</v>
      </c>
      <c r="F381" s="111"/>
      <c r="G381" s="111"/>
      <c r="H381" s="112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  <c r="T381" s="116"/>
      <c r="U381" s="116"/>
      <c r="V381" s="116"/>
      <c r="W381" s="116"/>
      <c r="X381" s="116"/>
      <c r="Y381" s="116"/>
      <c r="Z381" s="116"/>
      <c r="AA381" s="116"/>
      <c r="AB381" s="116"/>
      <c r="AC381" s="116"/>
      <c r="AD381" s="116"/>
      <c r="AE381" s="116"/>
      <c r="AF381" s="116"/>
      <c r="AG381" s="116"/>
      <c r="AH381" s="116"/>
    </row>
    <row r="382" spans="1:34" s="117" customFormat="1" x14ac:dyDescent="0.2">
      <c r="A382" s="107"/>
      <c r="B382" s="108"/>
      <c r="C382" s="108"/>
      <c r="D382" s="109"/>
      <c r="E382" s="110">
        <f>SUM(E379:E381)</f>
        <v>0</v>
      </c>
      <c r="F382" s="111"/>
      <c r="G382" s="111"/>
      <c r="H382" s="112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116"/>
      <c r="V382" s="116"/>
      <c r="W382" s="116"/>
      <c r="X382" s="116"/>
      <c r="Y382" s="116"/>
      <c r="Z382" s="116"/>
      <c r="AA382" s="116"/>
      <c r="AB382" s="116"/>
      <c r="AC382" s="116"/>
      <c r="AD382" s="116"/>
      <c r="AE382" s="116"/>
      <c r="AF382" s="116"/>
      <c r="AG382" s="116"/>
      <c r="AH382" s="116"/>
    </row>
    <row r="383" spans="1:34" s="117" customFormat="1" x14ac:dyDescent="0.2">
      <c r="A383" s="96">
        <f>A378+1</f>
        <v>73</v>
      </c>
      <c r="B383" s="475" t="s">
        <v>154</v>
      </c>
      <c r="C383" s="476"/>
      <c r="D383" s="476"/>
      <c r="E383" s="477"/>
      <c r="F383" s="111"/>
      <c r="G383" s="111"/>
      <c r="H383" s="112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116"/>
      <c r="V383" s="116"/>
      <c r="W383" s="116"/>
      <c r="X383" s="116"/>
      <c r="Y383" s="116"/>
      <c r="Z383" s="116"/>
      <c r="AA383" s="116"/>
      <c r="AB383" s="116"/>
      <c r="AC383" s="116"/>
      <c r="AD383" s="116"/>
      <c r="AE383" s="116"/>
      <c r="AF383" s="116"/>
      <c r="AG383" s="116"/>
      <c r="AH383" s="116"/>
    </row>
    <row r="384" spans="1:34" s="117" customFormat="1" x14ac:dyDescent="0.2">
      <c r="A384" s="99"/>
      <c r="B384" s="100">
        <v>1</v>
      </c>
      <c r="C384" s="100">
        <v>2</v>
      </c>
      <c r="D384" s="101">
        <f>IF(B384=1,$J$10,IF(B384=2,$J$11,IF(B384=3,$J$12," ")))</f>
        <v>0</v>
      </c>
      <c r="E384" s="102">
        <f>ROUND(C384*D384,2)</f>
        <v>0</v>
      </c>
      <c r="F384" s="111"/>
      <c r="G384" s="111"/>
      <c r="H384" s="112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116"/>
      <c r="V384" s="116"/>
      <c r="W384" s="116"/>
      <c r="X384" s="116"/>
      <c r="Y384" s="116"/>
      <c r="Z384" s="116"/>
      <c r="AA384" s="116"/>
      <c r="AB384" s="116"/>
      <c r="AC384" s="116"/>
      <c r="AD384" s="116"/>
      <c r="AE384" s="116"/>
      <c r="AF384" s="116"/>
      <c r="AG384" s="116"/>
      <c r="AH384" s="116"/>
    </row>
    <row r="385" spans="1:34" s="117" customFormat="1" x14ac:dyDescent="0.2">
      <c r="A385" s="99"/>
      <c r="B385" s="100">
        <v>2</v>
      </c>
      <c r="C385" s="100">
        <v>3</v>
      </c>
      <c r="D385" s="101">
        <f>IF(B385=1,$J$10,IF(B385=2,$J$11,IF(B385=3,$J$12," ")))</f>
        <v>0</v>
      </c>
      <c r="E385" s="102">
        <f>ROUND(C385*D385,2)</f>
        <v>0</v>
      </c>
      <c r="F385" s="111"/>
      <c r="G385" s="111"/>
      <c r="H385" s="112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116"/>
      <c r="V385" s="116"/>
      <c r="W385" s="116"/>
      <c r="X385" s="116"/>
      <c r="Y385" s="116"/>
      <c r="Z385" s="116"/>
      <c r="AA385" s="116"/>
      <c r="AB385" s="116"/>
      <c r="AC385" s="116"/>
      <c r="AD385" s="116"/>
      <c r="AE385" s="116"/>
      <c r="AF385" s="116"/>
      <c r="AG385" s="116"/>
      <c r="AH385" s="116"/>
    </row>
    <row r="386" spans="1:34" s="117" customFormat="1" x14ac:dyDescent="0.2">
      <c r="A386" s="99"/>
      <c r="B386" s="100">
        <v>3</v>
      </c>
      <c r="C386" s="100">
        <v>0</v>
      </c>
      <c r="D386" s="101">
        <f>IF(B386=1,$J$10,IF(B386=2,$J$11,IF(B386=3,$J$12," ")))</f>
        <v>0</v>
      </c>
      <c r="E386" s="102">
        <f>ROUND(C386*D386,2)</f>
        <v>0</v>
      </c>
      <c r="F386" s="111"/>
      <c r="G386" s="111"/>
      <c r="H386" s="112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116"/>
      <c r="V386" s="116"/>
      <c r="W386" s="116"/>
      <c r="X386" s="116"/>
      <c r="Y386" s="116"/>
      <c r="Z386" s="116"/>
      <c r="AA386" s="116"/>
      <c r="AB386" s="116"/>
      <c r="AC386" s="116"/>
      <c r="AD386" s="116"/>
      <c r="AE386" s="116"/>
      <c r="AF386" s="116"/>
      <c r="AG386" s="116"/>
      <c r="AH386" s="116"/>
    </row>
    <row r="387" spans="1:34" s="117" customFormat="1" x14ac:dyDescent="0.2">
      <c r="A387" s="107"/>
      <c r="B387" s="108"/>
      <c r="C387" s="108"/>
      <c r="D387" s="109"/>
      <c r="E387" s="110">
        <f>SUM(E384:E386)</f>
        <v>0</v>
      </c>
      <c r="F387" s="111"/>
      <c r="G387" s="111"/>
      <c r="H387" s="112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116"/>
      <c r="V387" s="116"/>
      <c r="W387" s="116"/>
      <c r="X387" s="116"/>
      <c r="Y387" s="116"/>
      <c r="Z387" s="116"/>
      <c r="AA387" s="116"/>
      <c r="AB387" s="116"/>
      <c r="AC387" s="116"/>
      <c r="AD387" s="116"/>
      <c r="AE387" s="116"/>
      <c r="AF387" s="116"/>
      <c r="AG387" s="116"/>
      <c r="AH387" s="116"/>
    </row>
    <row r="388" spans="1:34" s="117" customFormat="1" x14ac:dyDescent="0.2">
      <c r="A388" s="96">
        <f>A383+1</f>
        <v>74</v>
      </c>
      <c r="B388" s="475" t="s">
        <v>155</v>
      </c>
      <c r="C388" s="476"/>
      <c r="D388" s="476"/>
      <c r="E388" s="477"/>
      <c r="F388" s="111"/>
      <c r="G388" s="111"/>
      <c r="H388" s="112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116"/>
      <c r="V388" s="116"/>
      <c r="W388" s="116"/>
      <c r="X388" s="116"/>
      <c r="Y388" s="116"/>
      <c r="Z388" s="116"/>
      <c r="AA388" s="116"/>
      <c r="AB388" s="116"/>
      <c r="AC388" s="116"/>
      <c r="AD388" s="116"/>
      <c r="AE388" s="116"/>
      <c r="AF388" s="116"/>
      <c r="AG388" s="116"/>
      <c r="AH388" s="116"/>
    </row>
    <row r="389" spans="1:34" s="117" customFormat="1" x14ac:dyDescent="0.2">
      <c r="A389" s="99"/>
      <c r="B389" s="100">
        <v>1</v>
      </c>
      <c r="C389" s="100">
        <v>1</v>
      </c>
      <c r="D389" s="101">
        <f>IF(B389=1,$J$10,IF(B389=2,$J$11,IF(B389=3,$J$12," ")))</f>
        <v>0</v>
      </c>
      <c r="E389" s="102">
        <f>ROUND(C389*D389,2)</f>
        <v>0</v>
      </c>
      <c r="F389" s="111"/>
      <c r="G389" s="111"/>
      <c r="H389" s="112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116"/>
      <c r="V389" s="116"/>
      <c r="W389" s="116"/>
      <c r="X389" s="116"/>
      <c r="Y389" s="116"/>
      <c r="Z389" s="116"/>
      <c r="AA389" s="116"/>
      <c r="AB389" s="116"/>
      <c r="AC389" s="116"/>
      <c r="AD389" s="116"/>
      <c r="AE389" s="116"/>
      <c r="AF389" s="116"/>
      <c r="AG389" s="116"/>
      <c r="AH389" s="116"/>
    </row>
    <row r="390" spans="1:34" s="117" customFormat="1" x14ac:dyDescent="0.2">
      <c r="A390" s="99"/>
      <c r="B390" s="100">
        <v>2</v>
      </c>
      <c r="C390" s="100">
        <v>5</v>
      </c>
      <c r="D390" s="101">
        <f>IF(B390=1,$J$10,IF(B390=2,$J$11,IF(B390=3,$J$12," ")))</f>
        <v>0</v>
      </c>
      <c r="E390" s="102">
        <f>ROUND(C390*D390,2)</f>
        <v>0</v>
      </c>
      <c r="F390" s="111"/>
      <c r="G390" s="111"/>
      <c r="H390" s="112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  <c r="AA390" s="116"/>
      <c r="AB390" s="116"/>
      <c r="AC390" s="116"/>
      <c r="AD390" s="116"/>
      <c r="AE390" s="116"/>
      <c r="AF390" s="116"/>
      <c r="AG390" s="116"/>
      <c r="AH390" s="116"/>
    </row>
    <row r="391" spans="1:34" s="117" customFormat="1" x14ac:dyDescent="0.2">
      <c r="A391" s="99"/>
      <c r="B391" s="100">
        <v>3</v>
      </c>
      <c r="C391" s="100">
        <v>0</v>
      </c>
      <c r="D391" s="101">
        <f>IF(B391=1,$J$10,IF(B391=2,$J$11,IF(B391=3,$J$12," ")))</f>
        <v>0</v>
      </c>
      <c r="E391" s="102">
        <f>ROUND(C391*D391,2)</f>
        <v>0</v>
      </c>
      <c r="F391" s="111"/>
      <c r="G391" s="111"/>
      <c r="H391" s="112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116"/>
      <c r="V391" s="116"/>
      <c r="W391" s="116"/>
      <c r="X391" s="116"/>
      <c r="Y391" s="116"/>
      <c r="Z391" s="116"/>
      <c r="AA391" s="116"/>
      <c r="AB391" s="116"/>
      <c r="AC391" s="116"/>
      <c r="AD391" s="116"/>
      <c r="AE391" s="116"/>
      <c r="AF391" s="116"/>
      <c r="AG391" s="116"/>
      <c r="AH391" s="116"/>
    </row>
    <row r="392" spans="1:34" s="117" customFormat="1" x14ac:dyDescent="0.2">
      <c r="A392" s="107"/>
      <c r="B392" s="108"/>
      <c r="C392" s="108"/>
      <c r="D392" s="109"/>
      <c r="E392" s="110">
        <f>SUM(E389:E391)</f>
        <v>0</v>
      </c>
      <c r="F392" s="111"/>
      <c r="G392" s="111"/>
      <c r="H392" s="112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  <c r="AA392" s="116"/>
      <c r="AB392" s="116"/>
      <c r="AC392" s="116"/>
      <c r="AD392" s="116"/>
      <c r="AE392" s="116"/>
      <c r="AF392" s="116"/>
      <c r="AG392" s="116"/>
      <c r="AH392" s="116"/>
    </row>
    <row r="393" spans="1:34" s="117" customFormat="1" x14ac:dyDescent="0.2">
      <c r="A393" s="96">
        <f>A388+1</f>
        <v>75</v>
      </c>
      <c r="B393" s="475" t="s">
        <v>156</v>
      </c>
      <c r="C393" s="476"/>
      <c r="D393" s="476"/>
      <c r="E393" s="477"/>
      <c r="F393" s="111"/>
      <c r="G393" s="111"/>
      <c r="H393" s="112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116"/>
      <c r="V393" s="116"/>
      <c r="W393" s="116"/>
      <c r="X393" s="116"/>
      <c r="Y393" s="116"/>
      <c r="Z393" s="116"/>
      <c r="AA393" s="116"/>
      <c r="AB393" s="116"/>
      <c r="AC393" s="116"/>
      <c r="AD393" s="116"/>
      <c r="AE393" s="116"/>
      <c r="AF393" s="116"/>
      <c r="AG393" s="116"/>
      <c r="AH393" s="116"/>
    </row>
    <row r="394" spans="1:34" s="117" customFormat="1" x14ac:dyDescent="0.2">
      <c r="A394" s="99"/>
      <c r="B394" s="100">
        <v>1</v>
      </c>
      <c r="C394" s="100">
        <v>1</v>
      </c>
      <c r="D394" s="101">
        <f>IF(B394=1,$J$10,IF(B394=2,$J$11,IF(B394=3,$J$12," ")))</f>
        <v>0</v>
      </c>
      <c r="E394" s="102">
        <f>ROUND(C394*D394,2)</f>
        <v>0</v>
      </c>
      <c r="F394" s="111"/>
      <c r="G394" s="111"/>
      <c r="H394" s="112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  <c r="AA394" s="116"/>
      <c r="AB394" s="116"/>
      <c r="AC394" s="116"/>
      <c r="AD394" s="116"/>
      <c r="AE394" s="116"/>
      <c r="AF394" s="116"/>
      <c r="AG394" s="116"/>
      <c r="AH394" s="116"/>
    </row>
    <row r="395" spans="1:34" s="117" customFormat="1" x14ac:dyDescent="0.2">
      <c r="A395" s="99"/>
      <c r="B395" s="100">
        <v>2</v>
      </c>
      <c r="C395" s="100">
        <v>3</v>
      </c>
      <c r="D395" s="101">
        <f>IF(B395=1,$J$10,IF(B395=2,$J$11,IF(B395=3,$J$12," ")))</f>
        <v>0</v>
      </c>
      <c r="E395" s="102">
        <f>ROUND(C395*D395,2)</f>
        <v>0</v>
      </c>
      <c r="F395" s="111"/>
      <c r="G395" s="111"/>
      <c r="H395" s="112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116"/>
      <c r="V395" s="116"/>
      <c r="W395" s="116"/>
      <c r="X395" s="116"/>
      <c r="Y395" s="116"/>
      <c r="Z395" s="116"/>
      <c r="AA395" s="116"/>
      <c r="AB395" s="116"/>
      <c r="AC395" s="116"/>
      <c r="AD395" s="116"/>
      <c r="AE395" s="116"/>
      <c r="AF395" s="116"/>
      <c r="AG395" s="116"/>
      <c r="AH395" s="116"/>
    </row>
    <row r="396" spans="1:34" s="117" customFormat="1" x14ac:dyDescent="0.2">
      <c r="A396" s="99"/>
      <c r="B396" s="100">
        <v>3</v>
      </c>
      <c r="C396" s="100">
        <v>0</v>
      </c>
      <c r="D396" s="101">
        <f>IF(B396=1,$J$10,IF(B396=2,$J$11,IF(B396=3,$J$12," ")))</f>
        <v>0</v>
      </c>
      <c r="E396" s="102">
        <f>ROUND(C396*D396,2)</f>
        <v>0</v>
      </c>
      <c r="F396" s="111"/>
      <c r="G396" s="111"/>
      <c r="H396" s="112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116"/>
      <c r="V396" s="116"/>
      <c r="W396" s="116"/>
      <c r="X396" s="116"/>
      <c r="Y396" s="116"/>
      <c r="Z396" s="116"/>
      <c r="AA396" s="116"/>
      <c r="AB396" s="116"/>
      <c r="AC396" s="116"/>
      <c r="AD396" s="116"/>
      <c r="AE396" s="116"/>
      <c r="AF396" s="116"/>
      <c r="AG396" s="116"/>
      <c r="AH396" s="116"/>
    </row>
    <row r="397" spans="1:34" s="117" customFormat="1" x14ac:dyDescent="0.2">
      <c r="A397" s="107"/>
      <c r="B397" s="108"/>
      <c r="C397" s="108"/>
      <c r="D397" s="109"/>
      <c r="E397" s="110">
        <f>SUM(E394:E396)</f>
        <v>0</v>
      </c>
      <c r="F397" s="111"/>
      <c r="G397" s="111"/>
      <c r="H397" s="112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116"/>
      <c r="V397" s="116"/>
      <c r="W397" s="116"/>
      <c r="X397" s="116"/>
      <c r="Y397" s="116"/>
      <c r="Z397" s="116"/>
      <c r="AA397" s="116"/>
      <c r="AB397" s="116"/>
      <c r="AC397" s="116"/>
      <c r="AD397" s="116"/>
      <c r="AE397" s="116"/>
      <c r="AF397" s="116"/>
      <c r="AG397" s="116"/>
      <c r="AH397" s="116"/>
    </row>
    <row r="398" spans="1:34" s="117" customFormat="1" x14ac:dyDescent="0.2">
      <c r="A398" s="99"/>
      <c r="B398" s="100"/>
      <c r="C398" s="100"/>
      <c r="D398" s="101"/>
      <c r="E398" s="102"/>
      <c r="F398" s="111"/>
      <c r="G398" s="111"/>
      <c r="H398" s="112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  <c r="AA398" s="116"/>
      <c r="AB398" s="116"/>
      <c r="AC398" s="116"/>
      <c r="AD398" s="116"/>
      <c r="AE398" s="116"/>
      <c r="AF398" s="116"/>
      <c r="AG398" s="116"/>
      <c r="AH398" s="116"/>
    </row>
    <row r="399" spans="1:34" s="117" customFormat="1" x14ac:dyDescent="0.2">
      <c r="A399" s="96">
        <f>A388+1</f>
        <v>75</v>
      </c>
      <c r="B399" s="475" t="s">
        <v>157</v>
      </c>
      <c r="C399" s="476"/>
      <c r="D399" s="476"/>
      <c r="E399" s="477"/>
      <c r="F399" s="111"/>
      <c r="G399" s="111"/>
      <c r="H399" s="112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116"/>
      <c r="V399" s="116"/>
      <c r="W399" s="116"/>
      <c r="X399" s="116"/>
      <c r="Y399" s="116"/>
      <c r="Z399" s="116"/>
      <c r="AA399" s="116"/>
      <c r="AB399" s="116"/>
      <c r="AC399" s="116"/>
      <c r="AD399" s="116"/>
      <c r="AE399" s="116"/>
      <c r="AF399" s="116"/>
      <c r="AG399" s="116"/>
      <c r="AH399" s="116"/>
    </row>
    <row r="400" spans="1:34" s="117" customFormat="1" x14ac:dyDescent="0.2">
      <c r="A400" s="99"/>
      <c r="B400" s="100">
        <v>1</v>
      </c>
      <c r="C400" s="100">
        <v>1</v>
      </c>
      <c r="D400" s="101">
        <f>IF(B400=1,$J$10,IF(B400=2,$J$11,IF(B400=3,$J$12," ")))</f>
        <v>0</v>
      </c>
      <c r="E400" s="102">
        <f>ROUND(C400*D400,2)</f>
        <v>0</v>
      </c>
      <c r="F400" s="111"/>
      <c r="G400" s="111"/>
      <c r="H400" s="112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116"/>
      <c r="V400" s="116"/>
      <c r="W400" s="116"/>
      <c r="X400" s="116"/>
      <c r="Y400" s="116"/>
      <c r="Z400" s="116"/>
      <c r="AA400" s="116"/>
      <c r="AB400" s="116"/>
      <c r="AC400" s="116"/>
      <c r="AD400" s="116"/>
      <c r="AE400" s="116"/>
      <c r="AF400" s="116"/>
      <c r="AG400" s="116"/>
      <c r="AH400" s="116"/>
    </row>
    <row r="401" spans="1:34" s="117" customFormat="1" x14ac:dyDescent="0.2">
      <c r="A401" s="99"/>
      <c r="B401" s="100">
        <v>2</v>
      </c>
      <c r="C401" s="100">
        <v>2</v>
      </c>
      <c r="D401" s="101">
        <f>IF(B401=1,$J$10,IF(B401=2,$J$11,IF(B401=3,$J$12," ")))</f>
        <v>0</v>
      </c>
      <c r="E401" s="102">
        <f>ROUND(C401*D401,2)</f>
        <v>0</v>
      </c>
      <c r="F401" s="111"/>
      <c r="G401" s="111"/>
      <c r="H401" s="112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116"/>
      <c r="V401" s="116"/>
      <c r="W401" s="116"/>
      <c r="X401" s="116"/>
      <c r="Y401" s="116"/>
      <c r="Z401" s="116"/>
      <c r="AA401" s="116"/>
      <c r="AB401" s="116"/>
      <c r="AC401" s="116"/>
      <c r="AD401" s="116"/>
      <c r="AE401" s="116"/>
      <c r="AF401" s="116"/>
      <c r="AG401" s="116"/>
      <c r="AH401" s="116"/>
    </row>
    <row r="402" spans="1:34" s="117" customFormat="1" x14ac:dyDescent="0.2">
      <c r="A402" s="99"/>
      <c r="B402" s="100">
        <v>3</v>
      </c>
      <c r="C402" s="100">
        <v>0</v>
      </c>
      <c r="D402" s="101">
        <f>IF(B402=1,$J$10,IF(B402=2,$J$11,IF(B402=3,$J$12," ")))</f>
        <v>0</v>
      </c>
      <c r="E402" s="102">
        <f>ROUND(C402*D402,2)</f>
        <v>0</v>
      </c>
      <c r="F402" s="111"/>
      <c r="G402" s="111"/>
      <c r="H402" s="112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116"/>
      <c r="V402" s="116"/>
      <c r="W402" s="116"/>
      <c r="X402" s="116"/>
      <c r="Y402" s="116"/>
      <c r="Z402" s="116"/>
      <c r="AA402" s="116"/>
      <c r="AB402" s="116"/>
      <c r="AC402" s="116"/>
      <c r="AD402" s="116"/>
      <c r="AE402" s="116"/>
      <c r="AF402" s="116"/>
      <c r="AG402" s="116"/>
      <c r="AH402" s="116"/>
    </row>
    <row r="403" spans="1:34" s="117" customFormat="1" x14ac:dyDescent="0.2">
      <c r="A403" s="107"/>
      <c r="B403" s="108"/>
      <c r="C403" s="108"/>
      <c r="D403" s="109"/>
      <c r="E403" s="110">
        <f>SUM(E400:E402)</f>
        <v>0</v>
      </c>
      <c r="F403" s="111"/>
      <c r="G403" s="111"/>
      <c r="H403" s="112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116"/>
      <c r="V403" s="116"/>
      <c r="W403" s="116"/>
      <c r="X403" s="116"/>
      <c r="Y403" s="116"/>
      <c r="Z403" s="116"/>
      <c r="AA403" s="116"/>
      <c r="AB403" s="116"/>
      <c r="AC403" s="116"/>
      <c r="AD403" s="116"/>
      <c r="AE403" s="116"/>
      <c r="AF403" s="116"/>
      <c r="AG403" s="116"/>
      <c r="AH403" s="116"/>
    </row>
    <row r="404" spans="1:34" s="117" customFormat="1" x14ac:dyDescent="0.2">
      <c r="A404" s="96">
        <f>A399+1</f>
        <v>76</v>
      </c>
      <c r="B404" s="475" t="s">
        <v>158</v>
      </c>
      <c r="C404" s="476"/>
      <c r="D404" s="476"/>
      <c r="E404" s="477"/>
      <c r="F404" s="111"/>
      <c r="G404" s="111"/>
      <c r="H404" s="112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116"/>
      <c r="V404" s="116"/>
      <c r="W404" s="116"/>
      <c r="X404" s="116"/>
      <c r="Y404" s="116"/>
      <c r="Z404" s="116"/>
      <c r="AA404" s="116"/>
      <c r="AB404" s="116"/>
      <c r="AC404" s="116"/>
      <c r="AD404" s="116"/>
      <c r="AE404" s="116"/>
      <c r="AF404" s="116"/>
      <c r="AG404" s="116"/>
      <c r="AH404" s="116"/>
    </row>
    <row r="405" spans="1:34" s="117" customFormat="1" x14ac:dyDescent="0.2">
      <c r="A405" s="99"/>
      <c r="B405" s="100">
        <v>1</v>
      </c>
      <c r="C405" s="100">
        <v>1</v>
      </c>
      <c r="D405" s="101">
        <f>IF(B405=1,$J$10,IF(B405=2,$J$11,IF(B405=3,$J$12," ")))</f>
        <v>0</v>
      </c>
      <c r="E405" s="102">
        <f>ROUND(C405*D405,2)</f>
        <v>0</v>
      </c>
      <c r="F405" s="111"/>
      <c r="G405" s="111"/>
      <c r="H405" s="112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  <c r="Z405" s="116"/>
      <c r="AA405" s="116"/>
      <c r="AB405" s="116"/>
      <c r="AC405" s="116"/>
      <c r="AD405" s="116"/>
      <c r="AE405" s="116"/>
      <c r="AF405" s="116"/>
      <c r="AG405" s="116"/>
      <c r="AH405" s="116"/>
    </row>
    <row r="406" spans="1:34" s="117" customFormat="1" x14ac:dyDescent="0.2">
      <c r="A406" s="99"/>
      <c r="B406" s="100">
        <v>2</v>
      </c>
      <c r="C406" s="100">
        <v>2</v>
      </c>
      <c r="D406" s="101">
        <f>IF(B406=1,$J$10,IF(B406=2,$J$11,IF(B406=3,$J$12," ")))</f>
        <v>0</v>
      </c>
      <c r="E406" s="102">
        <f>ROUND(C406*D406,2)</f>
        <v>0</v>
      </c>
      <c r="F406" s="111"/>
      <c r="G406" s="111"/>
      <c r="H406" s="112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  <c r="AA406" s="116"/>
      <c r="AB406" s="116"/>
      <c r="AC406" s="116"/>
      <c r="AD406" s="116"/>
      <c r="AE406" s="116"/>
      <c r="AF406" s="116"/>
      <c r="AG406" s="116"/>
      <c r="AH406" s="116"/>
    </row>
    <row r="407" spans="1:34" s="117" customFormat="1" x14ac:dyDescent="0.2">
      <c r="A407" s="99"/>
      <c r="B407" s="100">
        <v>3</v>
      </c>
      <c r="C407" s="100">
        <v>0</v>
      </c>
      <c r="D407" s="101">
        <f>IF(B407=1,$J$10,IF(B407=2,$J$11,IF(B407=3,$J$12," ")))</f>
        <v>0</v>
      </c>
      <c r="E407" s="102">
        <f>ROUND(C407*D407,2)</f>
        <v>0</v>
      </c>
      <c r="F407" s="111"/>
      <c r="G407" s="111"/>
      <c r="H407" s="112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6"/>
      <c r="U407" s="116"/>
      <c r="V407" s="116"/>
      <c r="W407" s="116"/>
      <c r="X407" s="116"/>
      <c r="Y407" s="116"/>
      <c r="Z407" s="116"/>
      <c r="AA407" s="116"/>
      <c r="AB407" s="116"/>
      <c r="AC407" s="116"/>
      <c r="AD407" s="116"/>
      <c r="AE407" s="116"/>
      <c r="AF407" s="116"/>
      <c r="AG407" s="116"/>
      <c r="AH407" s="116"/>
    </row>
    <row r="408" spans="1:34" s="117" customFormat="1" x14ac:dyDescent="0.2">
      <c r="A408" s="107"/>
      <c r="B408" s="108"/>
      <c r="C408" s="108"/>
      <c r="D408" s="109"/>
      <c r="E408" s="110">
        <f>SUM(E405:E407)</f>
        <v>0</v>
      </c>
      <c r="F408" s="111"/>
      <c r="G408" s="111"/>
      <c r="H408" s="112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  <c r="T408" s="116"/>
      <c r="U408" s="116"/>
      <c r="V408" s="116"/>
      <c r="W408" s="116"/>
      <c r="X408" s="116"/>
      <c r="Y408" s="116"/>
      <c r="Z408" s="116"/>
      <c r="AA408" s="116"/>
      <c r="AB408" s="116"/>
      <c r="AC408" s="116"/>
      <c r="AD408" s="116"/>
      <c r="AE408" s="116"/>
      <c r="AF408" s="116"/>
      <c r="AG408" s="116"/>
      <c r="AH408" s="116"/>
    </row>
    <row r="409" spans="1:34" s="117" customFormat="1" x14ac:dyDescent="0.2">
      <c r="A409" s="96">
        <f>A404+1</f>
        <v>77</v>
      </c>
      <c r="B409" s="475" t="s">
        <v>159</v>
      </c>
      <c r="C409" s="476"/>
      <c r="D409" s="476"/>
      <c r="E409" s="477"/>
      <c r="F409" s="111"/>
      <c r="G409" s="111"/>
      <c r="H409" s="112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  <c r="T409" s="116"/>
      <c r="U409" s="116"/>
      <c r="V409" s="116"/>
      <c r="W409" s="116"/>
      <c r="X409" s="116"/>
      <c r="Y409" s="116"/>
      <c r="Z409" s="116"/>
      <c r="AA409" s="116"/>
      <c r="AB409" s="116"/>
      <c r="AC409" s="116"/>
      <c r="AD409" s="116"/>
      <c r="AE409" s="116"/>
      <c r="AF409" s="116"/>
      <c r="AG409" s="116"/>
      <c r="AH409" s="116"/>
    </row>
    <row r="410" spans="1:34" s="117" customFormat="1" x14ac:dyDescent="0.2">
      <c r="A410" s="99"/>
      <c r="B410" s="100">
        <v>1</v>
      </c>
      <c r="C410" s="100">
        <v>4</v>
      </c>
      <c r="D410" s="101">
        <f>IF(B410=1,$J$10,IF(B410=2,$J$11,IF(B410=3,$J$12," ")))</f>
        <v>0</v>
      </c>
      <c r="E410" s="102">
        <f>ROUND(C410*D410,2)</f>
        <v>0</v>
      </c>
      <c r="F410" s="111"/>
      <c r="G410" s="111"/>
      <c r="H410" s="112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116"/>
      <c r="V410" s="116"/>
      <c r="W410" s="116"/>
      <c r="X410" s="116"/>
      <c r="Y410" s="116"/>
      <c r="Z410" s="116"/>
      <c r="AA410" s="116"/>
      <c r="AB410" s="116"/>
      <c r="AC410" s="116"/>
      <c r="AD410" s="116"/>
      <c r="AE410" s="116"/>
      <c r="AF410" s="116"/>
      <c r="AG410" s="116"/>
      <c r="AH410" s="116"/>
    </row>
    <row r="411" spans="1:34" s="117" customFormat="1" x14ac:dyDescent="0.2">
      <c r="A411" s="99"/>
      <c r="B411" s="100">
        <v>2</v>
      </c>
      <c r="C411" s="100">
        <v>6</v>
      </c>
      <c r="D411" s="101">
        <f>IF(B411=1,$J$10,IF(B411=2,$J$11,IF(B411=3,$J$12," ")))</f>
        <v>0</v>
      </c>
      <c r="E411" s="102">
        <f>ROUND(C411*D411,2)</f>
        <v>0</v>
      </c>
      <c r="F411" s="111"/>
      <c r="G411" s="111"/>
      <c r="H411" s="112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116"/>
      <c r="V411" s="116"/>
      <c r="W411" s="116"/>
      <c r="X411" s="116"/>
      <c r="Y411" s="116"/>
      <c r="Z411" s="116"/>
      <c r="AA411" s="116"/>
      <c r="AB411" s="116"/>
      <c r="AC411" s="116"/>
      <c r="AD411" s="116"/>
      <c r="AE411" s="116"/>
      <c r="AF411" s="116"/>
      <c r="AG411" s="116"/>
      <c r="AH411" s="116"/>
    </row>
    <row r="412" spans="1:34" s="117" customFormat="1" x14ac:dyDescent="0.2">
      <c r="A412" s="99"/>
      <c r="B412" s="100">
        <v>3</v>
      </c>
      <c r="C412" s="100">
        <v>0</v>
      </c>
      <c r="D412" s="101">
        <f>IF(B412=1,$J$10,IF(B412=2,$J$11,IF(B412=3,$J$12," ")))</f>
        <v>0</v>
      </c>
      <c r="E412" s="102">
        <f>ROUND(C412*D412,2)</f>
        <v>0</v>
      </c>
      <c r="F412" s="111"/>
      <c r="G412" s="111"/>
      <c r="H412" s="112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  <c r="T412" s="116"/>
      <c r="U412" s="116"/>
      <c r="V412" s="116"/>
      <c r="W412" s="116"/>
      <c r="X412" s="116"/>
      <c r="Y412" s="116"/>
      <c r="Z412" s="116"/>
      <c r="AA412" s="116"/>
      <c r="AB412" s="116"/>
      <c r="AC412" s="116"/>
      <c r="AD412" s="116"/>
      <c r="AE412" s="116"/>
      <c r="AF412" s="116"/>
      <c r="AG412" s="116"/>
      <c r="AH412" s="116"/>
    </row>
    <row r="413" spans="1:34" s="117" customFormat="1" x14ac:dyDescent="0.2">
      <c r="A413" s="107"/>
      <c r="B413" s="108"/>
      <c r="C413" s="108"/>
      <c r="D413" s="109"/>
      <c r="E413" s="110">
        <f>SUM(E410:E412)</f>
        <v>0</v>
      </c>
      <c r="F413" s="111"/>
      <c r="G413" s="111"/>
      <c r="H413" s="112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  <c r="T413" s="116"/>
      <c r="U413" s="116"/>
      <c r="V413" s="116"/>
      <c r="W413" s="116"/>
      <c r="X413" s="116"/>
      <c r="Y413" s="116"/>
      <c r="Z413" s="116"/>
      <c r="AA413" s="116"/>
      <c r="AB413" s="116"/>
      <c r="AC413" s="116"/>
      <c r="AD413" s="116"/>
      <c r="AE413" s="116"/>
      <c r="AF413" s="116"/>
      <c r="AG413" s="116"/>
      <c r="AH413" s="116"/>
    </row>
    <row r="414" spans="1:34" s="117" customFormat="1" x14ac:dyDescent="0.2">
      <c r="A414" s="96">
        <f>A409+1</f>
        <v>78</v>
      </c>
      <c r="B414" s="475" t="s">
        <v>160</v>
      </c>
      <c r="C414" s="476"/>
      <c r="D414" s="476"/>
      <c r="E414" s="477"/>
      <c r="F414" s="111"/>
      <c r="G414" s="111"/>
      <c r="H414" s="112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  <c r="Z414" s="116"/>
      <c r="AA414" s="116"/>
      <c r="AB414" s="116"/>
      <c r="AC414" s="116"/>
      <c r="AD414" s="116"/>
      <c r="AE414" s="116"/>
      <c r="AF414" s="116"/>
      <c r="AG414" s="116"/>
      <c r="AH414" s="116"/>
    </row>
    <row r="415" spans="1:34" s="117" customFormat="1" x14ac:dyDescent="0.2">
      <c r="A415" s="99"/>
      <c r="B415" s="100">
        <v>1</v>
      </c>
      <c r="C415" s="100">
        <v>4</v>
      </c>
      <c r="D415" s="101">
        <f>IF(B415=1,$J$10,IF(B415=2,$J$11,IF(B415=3,$J$12," ")))</f>
        <v>0</v>
      </c>
      <c r="E415" s="102">
        <f>ROUND(C415*D415,2)</f>
        <v>0</v>
      </c>
      <c r="F415" s="111"/>
      <c r="G415" s="111"/>
      <c r="H415" s="112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  <c r="T415" s="116"/>
      <c r="U415" s="116"/>
      <c r="V415" s="116"/>
      <c r="W415" s="116"/>
      <c r="X415" s="116"/>
      <c r="Y415" s="116"/>
      <c r="Z415" s="116"/>
      <c r="AA415" s="116"/>
      <c r="AB415" s="116"/>
      <c r="AC415" s="116"/>
      <c r="AD415" s="116"/>
      <c r="AE415" s="116"/>
      <c r="AF415" s="116"/>
      <c r="AG415" s="116"/>
      <c r="AH415" s="116"/>
    </row>
    <row r="416" spans="1:34" s="117" customFormat="1" x14ac:dyDescent="0.2">
      <c r="A416" s="99"/>
      <c r="B416" s="100">
        <v>2</v>
      </c>
      <c r="C416" s="100">
        <v>4</v>
      </c>
      <c r="D416" s="101">
        <f>IF(B416=1,$J$10,IF(B416=2,$J$11,IF(B416=3,$J$12," ")))</f>
        <v>0</v>
      </c>
      <c r="E416" s="102">
        <f>ROUND(C416*D416,2)</f>
        <v>0</v>
      </c>
      <c r="F416" s="111"/>
      <c r="G416" s="111"/>
      <c r="H416" s="112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116"/>
      <c r="V416" s="116"/>
      <c r="W416" s="116"/>
      <c r="X416" s="116"/>
      <c r="Y416" s="116"/>
      <c r="Z416" s="116"/>
      <c r="AA416" s="116"/>
      <c r="AB416" s="116"/>
      <c r="AC416" s="116"/>
      <c r="AD416" s="116"/>
      <c r="AE416" s="116"/>
      <c r="AF416" s="116"/>
      <c r="AG416" s="116"/>
      <c r="AH416" s="116"/>
    </row>
    <row r="417" spans="1:34" s="117" customFormat="1" x14ac:dyDescent="0.2">
      <c r="A417" s="99"/>
      <c r="B417" s="100">
        <v>3</v>
      </c>
      <c r="C417" s="100">
        <v>0</v>
      </c>
      <c r="D417" s="101">
        <f>IF(B417=1,$J$10,IF(B417=2,$J$11,IF(B417=3,$J$12," ")))</f>
        <v>0</v>
      </c>
      <c r="E417" s="102">
        <f>ROUND(C417*D417,2)</f>
        <v>0</v>
      </c>
      <c r="F417" s="111"/>
      <c r="G417" s="111"/>
      <c r="H417" s="112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  <c r="T417" s="116"/>
      <c r="U417" s="116"/>
      <c r="V417" s="116"/>
      <c r="W417" s="116"/>
      <c r="X417" s="116"/>
      <c r="Y417" s="116"/>
      <c r="Z417" s="116"/>
      <c r="AA417" s="116"/>
      <c r="AB417" s="116"/>
      <c r="AC417" s="116"/>
      <c r="AD417" s="116"/>
      <c r="AE417" s="116"/>
      <c r="AF417" s="116"/>
      <c r="AG417" s="116"/>
      <c r="AH417" s="116"/>
    </row>
    <row r="418" spans="1:34" s="117" customFormat="1" x14ac:dyDescent="0.2">
      <c r="A418" s="107"/>
      <c r="B418" s="108"/>
      <c r="C418" s="108"/>
      <c r="D418" s="109"/>
      <c r="E418" s="110">
        <f>SUM(E415:E417)</f>
        <v>0</v>
      </c>
      <c r="F418" s="111"/>
      <c r="G418" s="111"/>
      <c r="H418" s="112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  <c r="T418" s="116"/>
      <c r="U418" s="116"/>
      <c r="V418" s="116"/>
      <c r="W418" s="116"/>
      <c r="X418" s="116"/>
      <c r="Y418" s="116"/>
      <c r="Z418" s="116"/>
      <c r="AA418" s="116"/>
      <c r="AB418" s="116"/>
      <c r="AC418" s="116"/>
      <c r="AD418" s="116"/>
      <c r="AE418" s="116"/>
      <c r="AF418" s="116"/>
      <c r="AG418" s="116"/>
      <c r="AH418" s="116"/>
    </row>
    <row r="419" spans="1:34" s="117" customFormat="1" x14ac:dyDescent="0.2">
      <c r="A419" s="96">
        <f>A414+1</f>
        <v>79</v>
      </c>
      <c r="B419" s="475" t="s">
        <v>161</v>
      </c>
      <c r="C419" s="476"/>
      <c r="D419" s="476"/>
      <c r="E419" s="477"/>
      <c r="F419" s="111"/>
      <c r="G419" s="111"/>
      <c r="H419" s="112"/>
      <c r="I419" s="116"/>
      <c r="J419" s="116"/>
      <c r="K419" s="116"/>
      <c r="L419" s="116"/>
      <c r="M419" s="116"/>
      <c r="N419" s="116"/>
      <c r="O419" s="116"/>
      <c r="P419" s="116"/>
      <c r="Q419" s="116"/>
      <c r="R419" s="116"/>
      <c r="S419" s="116"/>
      <c r="T419" s="116"/>
      <c r="U419" s="116"/>
      <c r="V419" s="116"/>
      <c r="W419" s="116"/>
      <c r="X419" s="116"/>
      <c r="Y419" s="116"/>
      <c r="Z419" s="116"/>
      <c r="AA419" s="116"/>
      <c r="AB419" s="116"/>
      <c r="AC419" s="116"/>
      <c r="AD419" s="116"/>
      <c r="AE419" s="116"/>
      <c r="AF419" s="116"/>
      <c r="AG419" s="116"/>
      <c r="AH419" s="116"/>
    </row>
    <row r="420" spans="1:34" s="117" customFormat="1" x14ac:dyDescent="0.2">
      <c r="A420" s="99"/>
      <c r="B420" s="100">
        <v>1</v>
      </c>
      <c r="C420" s="100">
        <v>4</v>
      </c>
      <c r="D420" s="101">
        <f>IF(B420=1,$J$10,IF(B420=2,$J$11,IF(B420=3,$J$12," ")))</f>
        <v>0</v>
      </c>
      <c r="E420" s="102">
        <f>ROUND(C420*D420,2)</f>
        <v>0</v>
      </c>
      <c r="F420" s="111"/>
      <c r="G420" s="111"/>
      <c r="H420" s="112"/>
      <c r="I420" s="116"/>
      <c r="J420" s="116"/>
      <c r="K420" s="116"/>
      <c r="L420" s="116"/>
      <c r="M420" s="116"/>
      <c r="N420" s="116"/>
      <c r="O420" s="116"/>
      <c r="P420" s="116"/>
      <c r="Q420" s="116"/>
      <c r="R420" s="116"/>
      <c r="S420" s="116"/>
      <c r="T420" s="116"/>
      <c r="U420" s="116"/>
      <c r="V420" s="116"/>
      <c r="W420" s="116"/>
      <c r="X420" s="116"/>
      <c r="Y420" s="116"/>
      <c r="Z420" s="116"/>
      <c r="AA420" s="116"/>
      <c r="AB420" s="116"/>
      <c r="AC420" s="116"/>
      <c r="AD420" s="116"/>
      <c r="AE420" s="116"/>
      <c r="AF420" s="116"/>
      <c r="AG420" s="116"/>
      <c r="AH420" s="116"/>
    </row>
    <row r="421" spans="1:34" s="117" customFormat="1" x14ac:dyDescent="0.2">
      <c r="A421" s="99"/>
      <c r="B421" s="100">
        <v>2</v>
      </c>
      <c r="C421" s="100">
        <v>3</v>
      </c>
      <c r="D421" s="101">
        <f>IF(B421=1,$J$10,IF(B421=2,$J$11,IF(B421=3,$J$12," ")))</f>
        <v>0</v>
      </c>
      <c r="E421" s="102">
        <f>ROUND(C421*D421,2)</f>
        <v>0</v>
      </c>
      <c r="F421" s="111"/>
      <c r="G421" s="111"/>
      <c r="H421" s="112"/>
      <c r="I421" s="116"/>
      <c r="J421" s="116"/>
      <c r="K421" s="116"/>
      <c r="L421" s="116"/>
      <c r="M421" s="116"/>
      <c r="N421" s="116"/>
      <c r="O421" s="116"/>
      <c r="P421" s="116"/>
      <c r="Q421" s="116"/>
      <c r="R421" s="116"/>
      <c r="S421" s="116"/>
      <c r="T421" s="116"/>
      <c r="U421" s="116"/>
      <c r="V421" s="116"/>
      <c r="W421" s="116"/>
      <c r="X421" s="116"/>
      <c r="Y421" s="116"/>
      <c r="Z421" s="116"/>
      <c r="AA421" s="116"/>
      <c r="AB421" s="116"/>
      <c r="AC421" s="116"/>
      <c r="AD421" s="116"/>
      <c r="AE421" s="116"/>
      <c r="AF421" s="116"/>
      <c r="AG421" s="116"/>
      <c r="AH421" s="116"/>
    </row>
    <row r="422" spans="1:34" s="117" customFormat="1" x14ac:dyDescent="0.2">
      <c r="A422" s="99"/>
      <c r="B422" s="100">
        <v>3</v>
      </c>
      <c r="C422" s="100">
        <v>0</v>
      </c>
      <c r="D422" s="101">
        <f>IF(B422=1,$J$10,IF(B422=2,$J$11,IF(B422=3,$J$12," ")))</f>
        <v>0</v>
      </c>
      <c r="E422" s="102">
        <f>ROUND(C422*D422,2)</f>
        <v>0</v>
      </c>
      <c r="F422" s="111"/>
      <c r="G422" s="111"/>
      <c r="H422" s="112"/>
      <c r="I422" s="116"/>
      <c r="J422" s="116"/>
      <c r="K422" s="116"/>
      <c r="L422" s="116"/>
      <c r="M422" s="116"/>
      <c r="N422" s="116"/>
      <c r="O422" s="116"/>
      <c r="P422" s="116"/>
      <c r="Q422" s="116"/>
      <c r="R422" s="116"/>
      <c r="S422" s="116"/>
      <c r="T422" s="116"/>
      <c r="U422" s="116"/>
      <c r="V422" s="116"/>
      <c r="W422" s="116"/>
      <c r="X422" s="116"/>
      <c r="Y422" s="116"/>
      <c r="Z422" s="116"/>
      <c r="AA422" s="116"/>
      <c r="AB422" s="116"/>
      <c r="AC422" s="116"/>
      <c r="AD422" s="116"/>
      <c r="AE422" s="116"/>
      <c r="AF422" s="116"/>
      <c r="AG422" s="116"/>
      <c r="AH422" s="116"/>
    </row>
    <row r="423" spans="1:34" s="117" customFormat="1" x14ac:dyDescent="0.2">
      <c r="A423" s="107"/>
      <c r="B423" s="108"/>
      <c r="C423" s="108"/>
      <c r="D423" s="109"/>
      <c r="E423" s="110">
        <f>SUM(E420:E422)</f>
        <v>0</v>
      </c>
      <c r="F423" s="111"/>
      <c r="G423" s="111"/>
      <c r="H423" s="112"/>
      <c r="I423" s="116"/>
      <c r="J423" s="116"/>
      <c r="K423" s="116"/>
      <c r="L423" s="116"/>
      <c r="M423" s="116"/>
      <c r="N423" s="116"/>
      <c r="O423" s="116"/>
      <c r="P423" s="116"/>
      <c r="Q423" s="116"/>
      <c r="R423" s="116"/>
      <c r="S423" s="116"/>
      <c r="T423" s="116"/>
      <c r="U423" s="116"/>
      <c r="V423" s="116"/>
      <c r="W423" s="116"/>
      <c r="X423" s="116"/>
      <c r="Y423" s="116"/>
      <c r="Z423" s="116"/>
      <c r="AA423" s="116"/>
      <c r="AB423" s="116"/>
      <c r="AC423" s="116"/>
      <c r="AD423" s="116"/>
      <c r="AE423" s="116"/>
      <c r="AF423" s="116"/>
      <c r="AG423" s="116"/>
      <c r="AH423" s="116"/>
    </row>
    <row r="424" spans="1:34" s="117" customFormat="1" x14ac:dyDescent="0.2">
      <c r="A424" s="96">
        <f>A419+1</f>
        <v>80</v>
      </c>
      <c r="B424" s="475" t="s">
        <v>162</v>
      </c>
      <c r="C424" s="476"/>
      <c r="D424" s="476"/>
      <c r="E424" s="477"/>
      <c r="F424" s="111"/>
      <c r="G424" s="111"/>
      <c r="H424" s="112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6"/>
      <c r="U424" s="116"/>
      <c r="V424" s="116"/>
      <c r="W424" s="116"/>
      <c r="X424" s="116"/>
      <c r="Y424" s="116"/>
      <c r="Z424" s="116"/>
      <c r="AA424" s="116"/>
      <c r="AB424" s="116"/>
      <c r="AC424" s="116"/>
      <c r="AD424" s="116"/>
      <c r="AE424" s="116"/>
      <c r="AF424" s="116"/>
      <c r="AG424" s="116"/>
      <c r="AH424" s="116"/>
    </row>
    <row r="425" spans="1:34" s="117" customFormat="1" x14ac:dyDescent="0.2">
      <c r="A425" s="99"/>
      <c r="B425" s="100">
        <v>1</v>
      </c>
      <c r="C425" s="100">
        <v>1</v>
      </c>
      <c r="D425" s="101">
        <f>IF(B425=1,$J$10,IF(B425=2,$J$11,IF(B425=3,$J$12," ")))</f>
        <v>0</v>
      </c>
      <c r="E425" s="102">
        <f>ROUND(C425*D425,2)</f>
        <v>0</v>
      </c>
      <c r="F425" s="111"/>
      <c r="G425" s="111"/>
      <c r="H425" s="112"/>
      <c r="I425" s="116"/>
      <c r="J425" s="116"/>
      <c r="K425" s="116"/>
      <c r="L425" s="116"/>
      <c r="M425" s="116"/>
      <c r="N425" s="116"/>
      <c r="O425" s="116"/>
      <c r="P425" s="116"/>
      <c r="Q425" s="116"/>
      <c r="R425" s="116"/>
      <c r="S425" s="116"/>
      <c r="T425" s="116"/>
      <c r="U425" s="116"/>
      <c r="V425" s="116"/>
      <c r="W425" s="116"/>
      <c r="X425" s="116"/>
      <c r="Y425" s="116"/>
      <c r="Z425" s="116"/>
      <c r="AA425" s="116"/>
      <c r="AB425" s="116"/>
      <c r="AC425" s="116"/>
      <c r="AD425" s="116"/>
      <c r="AE425" s="116"/>
      <c r="AF425" s="116"/>
      <c r="AG425" s="116"/>
      <c r="AH425" s="116"/>
    </row>
    <row r="426" spans="1:34" s="117" customFormat="1" x14ac:dyDescent="0.2">
      <c r="A426" s="99"/>
      <c r="B426" s="100">
        <v>2</v>
      </c>
      <c r="C426" s="100">
        <v>2</v>
      </c>
      <c r="D426" s="101">
        <f>IF(B426=1,$J$10,IF(B426=2,$J$11,IF(B426=3,$J$12," ")))</f>
        <v>0</v>
      </c>
      <c r="E426" s="102">
        <f>ROUND(C426*D426,2)</f>
        <v>0</v>
      </c>
      <c r="F426" s="111"/>
      <c r="G426" s="111"/>
      <c r="H426" s="112"/>
      <c r="I426" s="116"/>
      <c r="J426" s="116"/>
      <c r="K426" s="116"/>
      <c r="L426" s="116"/>
      <c r="M426" s="116"/>
      <c r="N426" s="116"/>
      <c r="O426" s="116"/>
      <c r="P426" s="116"/>
      <c r="Q426" s="116"/>
      <c r="R426" s="116"/>
      <c r="S426" s="116"/>
      <c r="T426" s="116"/>
      <c r="U426" s="116"/>
      <c r="V426" s="116"/>
      <c r="W426" s="116"/>
      <c r="X426" s="116"/>
      <c r="Y426" s="116"/>
      <c r="Z426" s="116"/>
      <c r="AA426" s="116"/>
      <c r="AB426" s="116"/>
      <c r="AC426" s="116"/>
      <c r="AD426" s="116"/>
      <c r="AE426" s="116"/>
      <c r="AF426" s="116"/>
      <c r="AG426" s="116"/>
      <c r="AH426" s="116"/>
    </row>
    <row r="427" spans="1:34" s="117" customFormat="1" x14ac:dyDescent="0.2">
      <c r="A427" s="99"/>
      <c r="B427" s="100">
        <v>3</v>
      </c>
      <c r="C427" s="100">
        <v>0</v>
      </c>
      <c r="D427" s="101">
        <f>IF(B427=1,$J$10,IF(B427=2,$J$11,IF(B427=3,$J$12," ")))</f>
        <v>0</v>
      </c>
      <c r="E427" s="102">
        <f>ROUND(C427*D427,2)</f>
        <v>0</v>
      </c>
      <c r="F427" s="111"/>
      <c r="G427" s="111"/>
      <c r="H427" s="112"/>
      <c r="I427" s="116"/>
      <c r="J427" s="116"/>
      <c r="K427" s="116"/>
      <c r="L427" s="116"/>
      <c r="M427" s="116"/>
      <c r="N427" s="116"/>
      <c r="O427" s="116"/>
      <c r="P427" s="116"/>
      <c r="Q427" s="116"/>
      <c r="R427" s="116"/>
      <c r="S427" s="116"/>
      <c r="T427" s="116"/>
      <c r="U427" s="116"/>
      <c r="V427" s="116"/>
      <c r="W427" s="116"/>
      <c r="X427" s="116"/>
      <c r="Y427" s="116"/>
      <c r="Z427" s="116"/>
      <c r="AA427" s="116"/>
      <c r="AB427" s="116"/>
      <c r="AC427" s="116"/>
      <c r="AD427" s="116"/>
      <c r="AE427" s="116"/>
      <c r="AF427" s="116"/>
      <c r="AG427" s="116"/>
      <c r="AH427" s="116"/>
    </row>
    <row r="428" spans="1:34" s="117" customFormat="1" x14ac:dyDescent="0.2">
      <c r="A428" s="107"/>
      <c r="B428" s="108"/>
      <c r="C428" s="108"/>
      <c r="D428" s="109"/>
      <c r="E428" s="110">
        <f>SUM(E425:E427)</f>
        <v>0</v>
      </c>
      <c r="F428" s="111"/>
      <c r="G428" s="111"/>
      <c r="H428" s="112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  <c r="T428" s="116"/>
      <c r="U428" s="116"/>
      <c r="V428" s="116"/>
      <c r="W428" s="116"/>
      <c r="X428" s="116"/>
      <c r="Y428" s="116"/>
      <c r="Z428" s="116"/>
      <c r="AA428" s="116"/>
      <c r="AB428" s="116"/>
      <c r="AC428" s="116"/>
      <c r="AD428" s="116"/>
      <c r="AE428" s="116"/>
      <c r="AF428" s="116"/>
      <c r="AG428" s="116"/>
      <c r="AH428" s="116"/>
    </row>
    <row r="429" spans="1:34" s="117" customFormat="1" x14ac:dyDescent="0.2">
      <c r="A429" s="96">
        <f>A424+1</f>
        <v>81</v>
      </c>
      <c r="B429" s="475" t="s">
        <v>163</v>
      </c>
      <c r="C429" s="476"/>
      <c r="D429" s="476"/>
      <c r="E429" s="477"/>
      <c r="F429" s="111"/>
      <c r="G429" s="111"/>
      <c r="H429" s="112"/>
      <c r="I429" s="116"/>
      <c r="J429" s="116"/>
      <c r="K429" s="116"/>
      <c r="L429" s="116"/>
      <c r="M429" s="116"/>
      <c r="N429" s="116"/>
      <c r="O429" s="116"/>
      <c r="P429" s="116"/>
      <c r="Q429" s="116"/>
      <c r="R429" s="116"/>
      <c r="S429" s="116"/>
      <c r="T429" s="116"/>
      <c r="U429" s="116"/>
      <c r="V429" s="116"/>
      <c r="W429" s="116"/>
      <c r="X429" s="116"/>
      <c r="Y429" s="116"/>
      <c r="Z429" s="116"/>
      <c r="AA429" s="116"/>
      <c r="AB429" s="116"/>
      <c r="AC429" s="116"/>
      <c r="AD429" s="116"/>
      <c r="AE429" s="116"/>
      <c r="AF429" s="116"/>
      <c r="AG429" s="116"/>
      <c r="AH429" s="116"/>
    </row>
    <row r="430" spans="1:34" s="117" customFormat="1" x14ac:dyDescent="0.2">
      <c r="A430" s="99"/>
      <c r="B430" s="100">
        <v>1</v>
      </c>
      <c r="C430" s="100">
        <v>2</v>
      </c>
      <c r="D430" s="101">
        <f>IF(B430=1,$J$10,IF(B430=2,$J$11,IF(B430=3,$J$12," ")))</f>
        <v>0</v>
      </c>
      <c r="E430" s="102">
        <f>ROUND(C430*D430,2)</f>
        <v>0</v>
      </c>
      <c r="F430" s="111"/>
      <c r="G430" s="111"/>
      <c r="H430" s="112"/>
      <c r="I430" s="116"/>
      <c r="J430" s="116"/>
      <c r="K430" s="116"/>
      <c r="L430" s="116"/>
      <c r="M430" s="116"/>
      <c r="N430" s="116"/>
      <c r="O430" s="116"/>
      <c r="P430" s="116"/>
      <c r="Q430" s="116"/>
      <c r="R430" s="116"/>
      <c r="S430" s="116"/>
      <c r="T430" s="116"/>
      <c r="U430" s="116"/>
      <c r="V430" s="116"/>
      <c r="W430" s="116"/>
      <c r="X430" s="116"/>
      <c r="Y430" s="116"/>
      <c r="Z430" s="116"/>
      <c r="AA430" s="116"/>
      <c r="AB430" s="116"/>
      <c r="AC430" s="116"/>
      <c r="AD430" s="116"/>
      <c r="AE430" s="116"/>
      <c r="AF430" s="116"/>
      <c r="AG430" s="116"/>
      <c r="AH430" s="116"/>
    </row>
    <row r="431" spans="1:34" s="117" customFormat="1" x14ac:dyDescent="0.2">
      <c r="A431" s="99"/>
      <c r="B431" s="100">
        <v>2</v>
      </c>
      <c r="C431" s="100">
        <v>2</v>
      </c>
      <c r="D431" s="101">
        <f>IF(B431=1,$J$10,IF(B431=2,$J$11,IF(B431=3,$J$12," ")))</f>
        <v>0</v>
      </c>
      <c r="E431" s="102">
        <f>ROUND(C431*D431,2)</f>
        <v>0</v>
      </c>
      <c r="F431" s="111"/>
      <c r="G431" s="111"/>
      <c r="H431" s="112"/>
      <c r="I431" s="116"/>
      <c r="J431" s="116"/>
      <c r="K431" s="116"/>
      <c r="L431" s="116"/>
      <c r="M431" s="116"/>
      <c r="N431" s="116"/>
      <c r="O431" s="116"/>
      <c r="P431" s="116"/>
      <c r="Q431" s="116"/>
      <c r="R431" s="116"/>
      <c r="S431" s="116"/>
      <c r="T431" s="116"/>
      <c r="U431" s="116"/>
      <c r="V431" s="116"/>
      <c r="W431" s="116"/>
      <c r="X431" s="116"/>
      <c r="Y431" s="116"/>
      <c r="Z431" s="116"/>
      <c r="AA431" s="116"/>
      <c r="AB431" s="116"/>
      <c r="AC431" s="116"/>
      <c r="AD431" s="116"/>
      <c r="AE431" s="116"/>
      <c r="AF431" s="116"/>
      <c r="AG431" s="116"/>
      <c r="AH431" s="116"/>
    </row>
    <row r="432" spans="1:34" s="117" customFormat="1" x14ac:dyDescent="0.2">
      <c r="A432" s="99"/>
      <c r="B432" s="100">
        <v>3</v>
      </c>
      <c r="C432" s="100">
        <v>0</v>
      </c>
      <c r="D432" s="101">
        <f>IF(B432=1,$J$10,IF(B432=2,$J$11,IF(B432=3,$J$12," ")))</f>
        <v>0</v>
      </c>
      <c r="E432" s="102">
        <f>ROUND(C432*D432,2)</f>
        <v>0</v>
      </c>
      <c r="F432" s="111"/>
      <c r="G432" s="111"/>
      <c r="H432" s="112"/>
      <c r="I432" s="116"/>
      <c r="J432" s="116"/>
      <c r="K432" s="116"/>
      <c r="L432" s="116"/>
      <c r="M432" s="116"/>
      <c r="N432" s="116"/>
      <c r="O432" s="116"/>
      <c r="P432" s="116"/>
      <c r="Q432" s="116"/>
      <c r="R432" s="116"/>
      <c r="S432" s="116"/>
      <c r="T432" s="116"/>
      <c r="U432" s="116"/>
      <c r="V432" s="116"/>
      <c r="W432" s="116"/>
      <c r="X432" s="116"/>
      <c r="Y432" s="116"/>
      <c r="Z432" s="116"/>
      <c r="AA432" s="116"/>
      <c r="AB432" s="116"/>
      <c r="AC432" s="116"/>
      <c r="AD432" s="116"/>
      <c r="AE432" s="116"/>
      <c r="AF432" s="116"/>
      <c r="AG432" s="116"/>
      <c r="AH432" s="116"/>
    </row>
    <row r="433" spans="1:34" s="117" customFormat="1" x14ac:dyDescent="0.2">
      <c r="A433" s="107"/>
      <c r="B433" s="108"/>
      <c r="C433" s="108"/>
      <c r="D433" s="109"/>
      <c r="E433" s="110">
        <f>SUM(E430:E432)</f>
        <v>0</v>
      </c>
      <c r="F433" s="111"/>
      <c r="G433" s="111"/>
      <c r="H433" s="112"/>
      <c r="I433" s="116"/>
      <c r="J433" s="116"/>
      <c r="K433" s="116"/>
      <c r="L433" s="116"/>
      <c r="M433" s="116"/>
      <c r="N433" s="116"/>
      <c r="O433" s="116"/>
      <c r="P433" s="116"/>
      <c r="Q433" s="116"/>
      <c r="R433" s="116"/>
      <c r="S433" s="116"/>
      <c r="T433" s="116"/>
      <c r="U433" s="116"/>
      <c r="V433" s="116"/>
      <c r="W433" s="116"/>
      <c r="X433" s="116"/>
      <c r="Y433" s="116"/>
      <c r="Z433" s="116"/>
      <c r="AA433" s="116"/>
      <c r="AB433" s="116"/>
      <c r="AC433" s="116"/>
      <c r="AD433" s="116"/>
      <c r="AE433" s="116"/>
      <c r="AF433" s="116"/>
      <c r="AG433" s="116"/>
      <c r="AH433" s="116"/>
    </row>
    <row r="434" spans="1:34" s="117" customFormat="1" x14ac:dyDescent="0.2">
      <c r="A434" s="96">
        <f>A429+1</f>
        <v>82</v>
      </c>
      <c r="B434" s="475" t="s">
        <v>164</v>
      </c>
      <c r="C434" s="476"/>
      <c r="D434" s="476"/>
      <c r="E434" s="477"/>
      <c r="F434" s="111"/>
      <c r="G434" s="111"/>
      <c r="H434" s="112"/>
      <c r="I434" s="116"/>
      <c r="J434" s="116"/>
      <c r="K434" s="116"/>
      <c r="L434" s="116"/>
      <c r="M434" s="116"/>
      <c r="N434" s="116"/>
      <c r="O434" s="116"/>
      <c r="P434" s="116"/>
      <c r="Q434" s="116"/>
      <c r="R434" s="116"/>
      <c r="S434" s="116"/>
      <c r="T434" s="116"/>
      <c r="U434" s="116"/>
      <c r="V434" s="116"/>
      <c r="W434" s="116"/>
      <c r="X434" s="116"/>
      <c r="Y434" s="116"/>
      <c r="Z434" s="116"/>
      <c r="AA434" s="116"/>
      <c r="AB434" s="116"/>
      <c r="AC434" s="116"/>
      <c r="AD434" s="116"/>
      <c r="AE434" s="116"/>
      <c r="AF434" s="116"/>
      <c r="AG434" s="116"/>
      <c r="AH434" s="116"/>
    </row>
    <row r="435" spans="1:34" s="117" customFormat="1" x14ac:dyDescent="0.2">
      <c r="A435" s="99"/>
      <c r="B435" s="100">
        <v>1</v>
      </c>
      <c r="C435" s="100">
        <v>2</v>
      </c>
      <c r="D435" s="101">
        <f>IF(B435=1,$J$10,IF(B435=2,$J$11,IF(B435=3,$J$12," ")))</f>
        <v>0</v>
      </c>
      <c r="E435" s="102">
        <f>ROUND(C435*D435,2)</f>
        <v>0</v>
      </c>
      <c r="F435" s="111"/>
      <c r="G435" s="111"/>
      <c r="H435" s="112"/>
      <c r="I435" s="116"/>
      <c r="J435" s="116"/>
      <c r="K435" s="116"/>
      <c r="L435" s="116"/>
      <c r="M435" s="116"/>
      <c r="N435" s="116"/>
      <c r="O435" s="116"/>
      <c r="P435" s="116"/>
      <c r="Q435" s="116"/>
      <c r="R435" s="116"/>
      <c r="S435" s="116"/>
      <c r="T435" s="116"/>
      <c r="U435" s="116"/>
      <c r="V435" s="116"/>
      <c r="W435" s="116"/>
      <c r="X435" s="116"/>
      <c r="Y435" s="116"/>
      <c r="Z435" s="116"/>
      <c r="AA435" s="116"/>
      <c r="AB435" s="116"/>
      <c r="AC435" s="116"/>
      <c r="AD435" s="116"/>
      <c r="AE435" s="116"/>
      <c r="AF435" s="116"/>
      <c r="AG435" s="116"/>
      <c r="AH435" s="116"/>
    </row>
    <row r="436" spans="1:34" s="117" customFormat="1" x14ac:dyDescent="0.2">
      <c r="A436" s="99"/>
      <c r="B436" s="100">
        <v>2</v>
      </c>
      <c r="C436" s="100">
        <v>4</v>
      </c>
      <c r="D436" s="101">
        <f>IF(B436=1,$J$10,IF(B436=2,$J$11,IF(B436=3,$J$12," ")))</f>
        <v>0</v>
      </c>
      <c r="E436" s="102">
        <f>ROUND(C436*D436,2)</f>
        <v>0</v>
      </c>
      <c r="F436" s="111"/>
      <c r="G436" s="111"/>
      <c r="H436" s="112"/>
      <c r="I436" s="116"/>
      <c r="J436" s="116"/>
      <c r="K436" s="116"/>
      <c r="L436" s="116"/>
      <c r="M436" s="116"/>
      <c r="N436" s="116"/>
      <c r="O436" s="116"/>
      <c r="P436" s="116"/>
      <c r="Q436" s="116"/>
      <c r="R436" s="116"/>
      <c r="S436" s="116"/>
      <c r="T436" s="116"/>
      <c r="U436" s="116"/>
      <c r="V436" s="116"/>
      <c r="W436" s="116"/>
      <c r="X436" s="116"/>
      <c r="Y436" s="116"/>
      <c r="Z436" s="116"/>
      <c r="AA436" s="116"/>
      <c r="AB436" s="116"/>
      <c r="AC436" s="116"/>
      <c r="AD436" s="116"/>
      <c r="AE436" s="116"/>
      <c r="AF436" s="116"/>
      <c r="AG436" s="116"/>
      <c r="AH436" s="116"/>
    </row>
    <row r="437" spans="1:34" s="117" customFormat="1" x14ac:dyDescent="0.2">
      <c r="A437" s="99"/>
      <c r="B437" s="100">
        <v>3</v>
      </c>
      <c r="C437" s="100">
        <v>0</v>
      </c>
      <c r="D437" s="101">
        <f>IF(B437=1,$J$10,IF(B437=2,$J$11,IF(B437=3,$J$12," ")))</f>
        <v>0</v>
      </c>
      <c r="E437" s="102">
        <f>ROUND(C437*D437,2)</f>
        <v>0</v>
      </c>
      <c r="F437" s="111"/>
      <c r="G437" s="111"/>
      <c r="H437" s="112"/>
      <c r="I437" s="116"/>
      <c r="J437" s="116"/>
      <c r="K437" s="116"/>
      <c r="L437" s="116"/>
      <c r="M437" s="116"/>
      <c r="N437" s="116"/>
      <c r="O437" s="116"/>
      <c r="P437" s="116"/>
      <c r="Q437" s="116"/>
      <c r="R437" s="116"/>
      <c r="S437" s="116"/>
      <c r="T437" s="116"/>
      <c r="U437" s="116"/>
      <c r="V437" s="116"/>
      <c r="W437" s="116"/>
      <c r="X437" s="116"/>
      <c r="Y437" s="116"/>
      <c r="Z437" s="116"/>
      <c r="AA437" s="116"/>
      <c r="AB437" s="116"/>
      <c r="AC437" s="116"/>
      <c r="AD437" s="116"/>
      <c r="AE437" s="116"/>
      <c r="AF437" s="116"/>
      <c r="AG437" s="116"/>
      <c r="AH437" s="116"/>
    </row>
    <row r="438" spans="1:34" s="117" customFormat="1" x14ac:dyDescent="0.2">
      <c r="A438" s="107"/>
      <c r="B438" s="108"/>
      <c r="C438" s="108"/>
      <c r="D438" s="109"/>
      <c r="E438" s="110">
        <f>SUM(E435:E437)</f>
        <v>0</v>
      </c>
      <c r="F438" s="111"/>
      <c r="G438" s="111"/>
      <c r="H438" s="112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  <c r="T438" s="116"/>
      <c r="U438" s="116"/>
      <c r="V438" s="116"/>
      <c r="W438" s="116"/>
      <c r="X438" s="116"/>
      <c r="Y438" s="116"/>
      <c r="Z438" s="116"/>
      <c r="AA438" s="116"/>
      <c r="AB438" s="116"/>
      <c r="AC438" s="116"/>
      <c r="AD438" s="116"/>
      <c r="AE438" s="116"/>
      <c r="AF438" s="116"/>
      <c r="AG438" s="116"/>
      <c r="AH438" s="116"/>
    </row>
    <row r="439" spans="1:34" s="117" customFormat="1" x14ac:dyDescent="0.2">
      <c r="A439" s="96">
        <f>A434+1</f>
        <v>83</v>
      </c>
      <c r="B439" s="475" t="s">
        <v>165</v>
      </c>
      <c r="C439" s="476"/>
      <c r="D439" s="476"/>
      <c r="E439" s="477"/>
      <c r="F439" s="111"/>
      <c r="G439" s="111"/>
      <c r="H439" s="112"/>
      <c r="I439" s="116"/>
      <c r="J439" s="116"/>
      <c r="K439" s="116"/>
      <c r="L439" s="116"/>
      <c r="M439" s="116"/>
      <c r="N439" s="116"/>
      <c r="O439" s="116"/>
      <c r="P439" s="116"/>
      <c r="Q439" s="116"/>
      <c r="R439" s="116"/>
      <c r="S439" s="116"/>
      <c r="T439" s="116"/>
      <c r="U439" s="116"/>
      <c r="V439" s="116"/>
      <c r="W439" s="116"/>
      <c r="X439" s="116"/>
      <c r="Y439" s="116"/>
      <c r="Z439" s="116"/>
      <c r="AA439" s="116"/>
      <c r="AB439" s="116"/>
      <c r="AC439" s="116"/>
      <c r="AD439" s="116"/>
      <c r="AE439" s="116"/>
      <c r="AF439" s="116"/>
      <c r="AG439" s="116"/>
      <c r="AH439" s="116"/>
    </row>
    <row r="440" spans="1:34" s="117" customFormat="1" x14ac:dyDescent="0.2">
      <c r="A440" s="99"/>
      <c r="B440" s="100">
        <v>1</v>
      </c>
      <c r="C440" s="100">
        <v>0</v>
      </c>
      <c r="D440" s="101">
        <f>IF(B440=1,$J$10,IF(B440=2,$J$11,IF(B440=3,$J$12," ")))</f>
        <v>0</v>
      </c>
      <c r="E440" s="102">
        <f>ROUND(C440*D440,2)</f>
        <v>0</v>
      </c>
      <c r="F440" s="111"/>
      <c r="G440" s="111"/>
      <c r="H440" s="112"/>
      <c r="I440" s="116"/>
      <c r="J440" s="116"/>
      <c r="K440" s="116"/>
      <c r="L440" s="116"/>
      <c r="M440" s="116"/>
      <c r="N440" s="116"/>
      <c r="O440" s="116"/>
      <c r="P440" s="116"/>
      <c r="Q440" s="116"/>
      <c r="R440" s="116"/>
      <c r="S440" s="116"/>
      <c r="T440" s="116"/>
      <c r="U440" s="116"/>
      <c r="V440" s="116"/>
      <c r="W440" s="116"/>
      <c r="X440" s="116"/>
      <c r="Y440" s="116"/>
      <c r="Z440" s="116"/>
      <c r="AA440" s="116"/>
      <c r="AB440" s="116"/>
      <c r="AC440" s="116"/>
      <c r="AD440" s="116"/>
      <c r="AE440" s="116"/>
      <c r="AF440" s="116"/>
      <c r="AG440" s="116"/>
      <c r="AH440" s="116"/>
    </row>
    <row r="441" spans="1:34" s="117" customFormat="1" x14ac:dyDescent="0.2">
      <c r="A441" s="99"/>
      <c r="B441" s="100">
        <v>2</v>
      </c>
      <c r="C441" s="100">
        <v>3</v>
      </c>
      <c r="D441" s="101">
        <f>IF(B441=1,$J$10,IF(B441=2,$J$11,IF(B441=3,$J$12," ")))</f>
        <v>0</v>
      </c>
      <c r="E441" s="102">
        <f>ROUND(C441*D441,2)</f>
        <v>0</v>
      </c>
      <c r="F441" s="111"/>
      <c r="G441" s="111"/>
      <c r="H441" s="112"/>
      <c r="I441" s="116"/>
      <c r="J441" s="116"/>
      <c r="K441" s="116"/>
      <c r="L441" s="116"/>
      <c r="M441" s="116"/>
      <c r="N441" s="116"/>
      <c r="O441" s="116"/>
      <c r="P441" s="116"/>
      <c r="Q441" s="116"/>
      <c r="R441" s="116"/>
      <c r="S441" s="116"/>
      <c r="T441" s="116"/>
      <c r="U441" s="116"/>
      <c r="V441" s="116"/>
      <c r="W441" s="116"/>
      <c r="X441" s="116"/>
      <c r="Y441" s="116"/>
      <c r="Z441" s="116"/>
      <c r="AA441" s="116"/>
      <c r="AB441" s="116"/>
      <c r="AC441" s="116"/>
      <c r="AD441" s="116"/>
      <c r="AE441" s="116"/>
      <c r="AF441" s="116"/>
      <c r="AG441" s="116"/>
      <c r="AH441" s="116"/>
    </row>
    <row r="442" spans="1:34" s="117" customFormat="1" x14ac:dyDescent="0.2">
      <c r="A442" s="99"/>
      <c r="B442" s="100">
        <v>3</v>
      </c>
      <c r="C442" s="100">
        <v>0</v>
      </c>
      <c r="D442" s="101">
        <f>IF(B442=1,$J$10,IF(B442=2,$J$11,IF(B442=3,$J$12," ")))</f>
        <v>0</v>
      </c>
      <c r="E442" s="102">
        <f>ROUND(C442*D442,2)</f>
        <v>0</v>
      </c>
      <c r="F442" s="111"/>
      <c r="G442" s="111"/>
      <c r="H442" s="112"/>
      <c r="I442" s="116"/>
      <c r="J442" s="116"/>
      <c r="K442" s="116"/>
      <c r="L442" s="116"/>
      <c r="M442" s="116"/>
      <c r="N442" s="116"/>
      <c r="O442" s="116"/>
      <c r="P442" s="116"/>
      <c r="Q442" s="116"/>
      <c r="R442" s="116"/>
      <c r="S442" s="116"/>
      <c r="T442" s="116"/>
      <c r="U442" s="116"/>
      <c r="V442" s="116"/>
      <c r="W442" s="116"/>
      <c r="X442" s="116"/>
      <c r="Y442" s="116"/>
      <c r="Z442" s="116"/>
      <c r="AA442" s="116"/>
      <c r="AB442" s="116"/>
      <c r="AC442" s="116"/>
      <c r="AD442" s="116"/>
      <c r="AE442" s="116"/>
      <c r="AF442" s="116"/>
      <c r="AG442" s="116"/>
      <c r="AH442" s="116"/>
    </row>
    <row r="443" spans="1:34" s="117" customFormat="1" x14ac:dyDescent="0.2">
      <c r="A443" s="107"/>
      <c r="B443" s="108"/>
      <c r="C443" s="108"/>
      <c r="D443" s="109"/>
      <c r="E443" s="110">
        <f>SUM(E440:E442)</f>
        <v>0</v>
      </c>
      <c r="F443" s="111"/>
      <c r="G443" s="111"/>
      <c r="H443" s="112"/>
      <c r="I443" s="116"/>
      <c r="J443" s="116"/>
      <c r="K443" s="116"/>
      <c r="L443" s="116"/>
      <c r="M443" s="116"/>
      <c r="N443" s="116"/>
      <c r="O443" s="116"/>
      <c r="P443" s="116"/>
      <c r="Q443" s="116"/>
      <c r="R443" s="116"/>
      <c r="S443" s="116"/>
      <c r="T443" s="116"/>
      <c r="U443" s="116"/>
      <c r="V443" s="116"/>
      <c r="W443" s="116"/>
      <c r="X443" s="116"/>
      <c r="Y443" s="116"/>
      <c r="Z443" s="116"/>
      <c r="AA443" s="116"/>
      <c r="AB443" s="116"/>
      <c r="AC443" s="116"/>
      <c r="AD443" s="116"/>
      <c r="AE443" s="116"/>
      <c r="AF443" s="116"/>
      <c r="AG443" s="116"/>
      <c r="AH443" s="116"/>
    </row>
    <row r="444" spans="1:34" s="117" customFormat="1" x14ac:dyDescent="0.2">
      <c r="A444" s="96">
        <f>A439+1</f>
        <v>84</v>
      </c>
      <c r="B444" s="475" t="s">
        <v>166</v>
      </c>
      <c r="C444" s="476"/>
      <c r="D444" s="476"/>
      <c r="E444" s="477"/>
      <c r="F444" s="111"/>
      <c r="G444" s="111"/>
      <c r="H444" s="112"/>
      <c r="I444" s="116"/>
      <c r="J444" s="116"/>
      <c r="K444" s="116"/>
      <c r="L444" s="116"/>
      <c r="M444" s="116"/>
      <c r="N444" s="116"/>
      <c r="O444" s="116"/>
      <c r="P444" s="116"/>
      <c r="Q444" s="116"/>
      <c r="R444" s="116"/>
      <c r="S444" s="116"/>
      <c r="T444" s="116"/>
      <c r="U444" s="116"/>
      <c r="V444" s="116"/>
      <c r="W444" s="116"/>
      <c r="X444" s="116"/>
      <c r="Y444" s="116"/>
      <c r="Z444" s="116"/>
      <c r="AA444" s="116"/>
      <c r="AB444" s="116"/>
      <c r="AC444" s="116"/>
      <c r="AD444" s="116"/>
      <c r="AE444" s="116"/>
      <c r="AF444" s="116"/>
      <c r="AG444" s="116"/>
      <c r="AH444" s="116"/>
    </row>
    <row r="445" spans="1:34" s="117" customFormat="1" x14ac:dyDescent="0.2">
      <c r="A445" s="99"/>
      <c r="B445" s="100">
        <v>1</v>
      </c>
      <c r="C445" s="100">
        <v>1</v>
      </c>
      <c r="D445" s="101">
        <f>IF(B445=1,$J$10,IF(B445=2,$J$11,IF(B445=3,$J$12," ")))</f>
        <v>0</v>
      </c>
      <c r="E445" s="102">
        <f>ROUND(C445*D445,2)</f>
        <v>0</v>
      </c>
      <c r="F445" s="111"/>
      <c r="G445" s="111"/>
      <c r="H445" s="112"/>
      <c r="I445" s="116"/>
      <c r="J445" s="116"/>
      <c r="K445" s="116"/>
      <c r="L445" s="116"/>
      <c r="M445" s="116"/>
      <c r="N445" s="116"/>
      <c r="O445" s="116"/>
      <c r="P445" s="116"/>
      <c r="Q445" s="116"/>
      <c r="R445" s="116"/>
      <c r="S445" s="116"/>
      <c r="T445" s="116"/>
      <c r="U445" s="116"/>
      <c r="V445" s="116"/>
      <c r="W445" s="116"/>
      <c r="X445" s="116"/>
      <c r="Y445" s="116"/>
      <c r="Z445" s="116"/>
      <c r="AA445" s="116"/>
      <c r="AB445" s="116"/>
      <c r="AC445" s="116"/>
      <c r="AD445" s="116"/>
      <c r="AE445" s="116"/>
      <c r="AF445" s="116"/>
      <c r="AG445" s="116"/>
      <c r="AH445" s="116"/>
    </row>
    <row r="446" spans="1:34" s="117" customFormat="1" x14ac:dyDescent="0.2">
      <c r="A446" s="99"/>
      <c r="B446" s="100">
        <v>2</v>
      </c>
      <c r="C446" s="100">
        <v>1</v>
      </c>
      <c r="D446" s="101">
        <f>IF(B446=1,$J$10,IF(B446=2,$J$11,IF(B446=3,$J$12," ")))</f>
        <v>0</v>
      </c>
      <c r="E446" s="102">
        <f>ROUND(C446*D446,2)</f>
        <v>0</v>
      </c>
      <c r="F446" s="111"/>
      <c r="G446" s="111"/>
      <c r="H446" s="112"/>
      <c r="I446" s="116"/>
      <c r="J446" s="116"/>
      <c r="K446" s="116"/>
      <c r="L446" s="116"/>
      <c r="M446" s="116"/>
      <c r="N446" s="116"/>
      <c r="O446" s="116"/>
      <c r="P446" s="116"/>
      <c r="Q446" s="116"/>
      <c r="R446" s="116"/>
      <c r="S446" s="116"/>
      <c r="T446" s="116"/>
      <c r="U446" s="116"/>
      <c r="V446" s="116"/>
      <c r="W446" s="116"/>
      <c r="X446" s="116"/>
      <c r="Y446" s="116"/>
      <c r="Z446" s="116"/>
      <c r="AA446" s="116"/>
      <c r="AB446" s="116"/>
      <c r="AC446" s="116"/>
      <c r="AD446" s="116"/>
      <c r="AE446" s="116"/>
      <c r="AF446" s="116"/>
      <c r="AG446" s="116"/>
      <c r="AH446" s="116"/>
    </row>
    <row r="447" spans="1:34" s="117" customFormat="1" x14ac:dyDescent="0.2">
      <c r="A447" s="99"/>
      <c r="B447" s="100">
        <v>3</v>
      </c>
      <c r="C447" s="100">
        <v>0</v>
      </c>
      <c r="D447" s="101">
        <f>IF(B447=1,$J$10,IF(B447=2,$J$11,IF(B447=3,$J$12," ")))</f>
        <v>0</v>
      </c>
      <c r="E447" s="102">
        <f>ROUND(C447*D447,2)</f>
        <v>0</v>
      </c>
      <c r="F447" s="111"/>
      <c r="G447" s="111"/>
      <c r="H447" s="112"/>
      <c r="I447" s="116"/>
      <c r="J447" s="116"/>
      <c r="K447" s="116"/>
      <c r="L447" s="116"/>
      <c r="M447" s="116"/>
      <c r="N447" s="116"/>
      <c r="O447" s="116"/>
      <c r="P447" s="116"/>
      <c r="Q447" s="116"/>
      <c r="R447" s="116"/>
      <c r="S447" s="116"/>
      <c r="T447" s="116"/>
      <c r="U447" s="116"/>
      <c r="V447" s="116"/>
      <c r="W447" s="116"/>
      <c r="X447" s="116"/>
      <c r="Y447" s="116"/>
      <c r="Z447" s="116"/>
      <c r="AA447" s="116"/>
      <c r="AB447" s="116"/>
      <c r="AC447" s="116"/>
      <c r="AD447" s="116"/>
      <c r="AE447" s="116"/>
      <c r="AF447" s="116"/>
      <c r="AG447" s="116"/>
      <c r="AH447" s="116"/>
    </row>
    <row r="448" spans="1:34" s="117" customFormat="1" x14ac:dyDescent="0.2">
      <c r="A448" s="107"/>
      <c r="B448" s="108"/>
      <c r="C448" s="108"/>
      <c r="D448" s="109"/>
      <c r="E448" s="110">
        <f>SUM(E445:E447)</f>
        <v>0</v>
      </c>
      <c r="F448" s="111"/>
      <c r="G448" s="111"/>
      <c r="H448" s="112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  <c r="Z448" s="116"/>
      <c r="AA448" s="116"/>
      <c r="AB448" s="116"/>
      <c r="AC448" s="116"/>
      <c r="AD448" s="116"/>
      <c r="AE448" s="116"/>
      <c r="AF448" s="116"/>
      <c r="AG448" s="116"/>
      <c r="AH448" s="116"/>
    </row>
    <row r="449" spans="1:34" s="117" customFormat="1" x14ac:dyDescent="0.2">
      <c r="A449" s="96">
        <f>A444+1</f>
        <v>85</v>
      </c>
      <c r="B449" s="475" t="s">
        <v>167</v>
      </c>
      <c r="C449" s="476"/>
      <c r="D449" s="476"/>
      <c r="E449" s="477"/>
      <c r="F449" s="111"/>
      <c r="G449" s="111"/>
      <c r="H449" s="112"/>
      <c r="I449" s="116"/>
      <c r="J449" s="116"/>
      <c r="K449" s="116"/>
      <c r="L449" s="116"/>
      <c r="M449" s="116"/>
      <c r="N449" s="116"/>
      <c r="O449" s="116"/>
      <c r="P449" s="116"/>
      <c r="Q449" s="116"/>
      <c r="R449" s="116"/>
      <c r="S449" s="116"/>
      <c r="T449" s="116"/>
      <c r="U449" s="116"/>
      <c r="V449" s="116"/>
      <c r="W449" s="116"/>
      <c r="X449" s="116"/>
      <c r="Y449" s="116"/>
      <c r="Z449" s="116"/>
      <c r="AA449" s="116"/>
      <c r="AB449" s="116"/>
      <c r="AC449" s="116"/>
      <c r="AD449" s="116"/>
      <c r="AE449" s="116"/>
      <c r="AF449" s="116"/>
      <c r="AG449" s="116"/>
      <c r="AH449" s="116"/>
    </row>
    <row r="450" spans="1:34" s="117" customFormat="1" x14ac:dyDescent="0.2">
      <c r="A450" s="99"/>
      <c r="B450" s="100">
        <v>1</v>
      </c>
      <c r="C450" s="100">
        <v>2</v>
      </c>
      <c r="D450" s="101">
        <f>IF(B450=1,$J$10,IF(B450=2,$J$11,IF(B450=3,$J$12," ")))</f>
        <v>0</v>
      </c>
      <c r="E450" s="102">
        <f>ROUND(C450*D450,2)</f>
        <v>0</v>
      </c>
      <c r="F450" s="111"/>
      <c r="G450" s="111"/>
      <c r="H450" s="112"/>
      <c r="I450" s="116"/>
      <c r="J450" s="116"/>
      <c r="K450" s="116"/>
      <c r="L450" s="116"/>
      <c r="M450" s="116"/>
      <c r="N450" s="116"/>
      <c r="O450" s="116"/>
      <c r="P450" s="116"/>
      <c r="Q450" s="116"/>
      <c r="R450" s="116"/>
      <c r="S450" s="116"/>
      <c r="T450" s="116"/>
      <c r="U450" s="116"/>
      <c r="V450" s="116"/>
      <c r="W450" s="116"/>
      <c r="X450" s="116"/>
      <c r="Y450" s="116"/>
      <c r="Z450" s="116"/>
      <c r="AA450" s="116"/>
      <c r="AB450" s="116"/>
      <c r="AC450" s="116"/>
      <c r="AD450" s="116"/>
      <c r="AE450" s="116"/>
      <c r="AF450" s="116"/>
      <c r="AG450" s="116"/>
      <c r="AH450" s="116"/>
    </row>
    <row r="451" spans="1:34" s="117" customFormat="1" x14ac:dyDescent="0.2">
      <c r="A451" s="99"/>
      <c r="B451" s="100">
        <v>2</v>
      </c>
      <c r="C451" s="100">
        <v>2</v>
      </c>
      <c r="D451" s="101">
        <f>IF(B451=1,$J$10,IF(B451=2,$J$11,IF(B451=3,$J$12," ")))</f>
        <v>0</v>
      </c>
      <c r="E451" s="102">
        <f>ROUND(C451*D451,2)</f>
        <v>0</v>
      </c>
      <c r="F451" s="111"/>
      <c r="G451" s="111"/>
      <c r="H451" s="112"/>
      <c r="I451" s="116"/>
      <c r="J451" s="116"/>
      <c r="K451" s="116"/>
      <c r="L451" s="116"/>
      <c r="M451" s="116"/>
      <c r="N451" s="116"/>
      <c r="O451" s="116"/>
      <c r="P451" s="116"/>
      <c r="Q451" s="116"/>
      <c r="R451" s="116"/>
      <c r="S451" s="116"/>
      <c r="T451" s="116"/>
      <c r="U451" s="116"/>
      <c r="V451" s="116"/>
      <c r="W451" s="116"/>
      <c r="X451" s="116"/>
      <c r="Y451" s="116"/>
      <c r="Z451" s="116"/>
      <c r="AA451" s="116"/>
      <c r="AB451" s="116"/>
      <c r="AC451" s="116"/>
      <c r="AD451" s="116"/>
      <c r="AE451" s="116"/>
      <c r="AF451" s="116"/>
      <c r="AG451" s="116"/>
      <c r="AH451" s="116"/>
    </row>
    <row r="452" spans="1:34" s="117" customFormat="1" x14ac:dyDescent="0.2">
      <c r="A452" s="99"/>
      <c r="B452" s="100">
        <v>3</v>
      </c>
      <c r="C452" s="100">
        <v>0</v>
      </c>
      <c r="D452" s="101">
        <f>IF(B452=1,$J$10,IF(B452=2,$J$11,IF(B452=3,$J$12," ")))</f>
        <v>0</v>
      </c>
      <c r="E452" s="102">
        <f>ROUND(C452*D452,2)</f>
        <v>0</v>
      </c>
      <c r="F452" s="111"/>
      <c r="G452" s="111"/>
      <c r="H452" s="112"/>
      <c r="I452" s="116"/>
      <c r="J452" s="116"/>
      <c r="K452" s="116"/>
      <c r="L452" s="116"/>
      <c r="M452" s="116"/>
      <c r="N452" s="116"/>
      <c r="O452" s="116"/>
      <c r="P452" s="116"/>
      <c r="Q452" s="116"/>
      <c r="R452" s="116"/>
      <c r="S452" s="116"/>
      <c r="T452" s="116"/>
      <c r="U452" s="116"/>
      <c r="V452" s="116"/>
      <c r="W452" s="116"/>
      <c r="X452" s="116"/>
      <c r="Y452" s="116"/>
      <c r="Z452" s="116"/>
      <c r="AA452" s="116"/>
      <c r="AB452" s="116"/>
      <c r="AC452" s="116"/>
      <c r="AD452" s="116"/>
      <c r="AE452" s="116"/>
      <c r="AF452" s="116"/>
      <c r="AG452" s="116"/>
      <c r="AH452" s="116"/>
    </row>
    <row r="453" spans="1:34" s="117" customFormat="1" x14ac:dyDescent="0.2">
      <c r="A453" s="107"/>
      <c r="B453" s="108"/>
      <c r="C453" s="108"/>
      <c r="D453" s="109"/>
      <c r="E453" s="110">
        <f>SUM(E450:E452)</f>
        <v>0</v>
      </c>
      <c r="F453" s="111"/>
      <c r="G453" s="111"/>
      <c r="H453" s="112"/>
      <c r="I453" s="116"/>
      <c r="J453" s="116"/>
      <c r="K453" s="116"/>
      <c r="L453" s="116"/>
      <c r="M453" s="116"/>
      <c r="N453" s="116"/>
      <c r="O453" s="116"/>
      <c r="P453" s="116"/>
      <c r="Q453" s="116"/>
      <c r="R453" s="116"/>
      <c r="S453" s="116"/>
      <c r="T453" s="116"/>
      <c r="U453" s="116"/>
      <c r="V453" s="116"/>
      <c r="W453" s="116"/>
      <c r="X453" s="116"/>
      <c r="Y453" s="116"/>
      <c r="Z453" s="116"/>
      <c r="AA453" s="116"/>
      <c r="AB453" s="116"/>
      <c r="AC453" s="116"/>
      <c r="AD453" s="116"/>
      <c r="AE453" s="116"/>
      <c r="AF453" s="116"/>
      <c r="AG453" s="116"/>
      <c r="AH453" s="116"/>
    </row>
    <row r="454" spans="1:34" s="117" customFormat="1" x14ac:dyDescent="0.2">
      <c r="A454" s="96">
        <f>A449+1</f>
        <v>86</v>
      </c>
      <c r="B454" s="475" t="s">
        <v>168</v>
      </c>
      <c r="C454" s="476"/>
      <c r="D454" s="476"/>
      <c r="E454" s="477"/>
      <c r="F454" s="111"/>
      <c r="G454" s="111"/>
      <c r="H454" s="112"/>
      <c r="I454" s="116"/>
      <c r="J454" s="116"/>
      <c r="K454" s="116"/>
      <c r="L454" s="116"/>
      <c r="M454" s="116"/>
      <c r="N454" s="116"/>
      <c r="O454" s="116"/>
      <c r="P454" s="116"/>
      <c r="Q454" s="116"/>
      <c r="R454" s="116"/>
      <c r="S454" s="116"/>
      <c r="T454" s="116"/>
      <c r="U454" s="116"/>
      <c r="V454" s="116"/>
      <c r="W454" s="116"/>
      <c r="X454" s="116"/>
      <c r="Y454" s="116"/>
      <c r="Z454" s="116"/>
      <c r="AA454" s="116"/>
      <c r="AB454" s="116"/>
      <c r="AC454" s="116"/>
      <c r="AD454" s="116"/>
      <c r="AE454" s="116"/>
      <c r="AF454" s="116"/>
      <c r="AG454" s="116"/>
      <c r="AH454" s="116"/>
    </row>
    <row r="455" spans="1:34" s="117" customFormat="1" x14ac:dyDescent="0.2">
      <c r="A455" s="99"/>
      <c r="B455" s="100">
        <v>1</v>
      </c>
      <c r="C455" s="100">
        <v>1</v>
      </c>
      <c r="D455" s="101">
        <f>IF(B455=1,$J$10,IF(B455=2,$J$11,IF(B455=3,$J$12," ")))</f>
        <v>0</v>
      </c>
      <c r="E455" s="102">
        <f>ROUND(C455*D455,2)</f>
        <v>0</v>
      </c>
      <c r="F455" s="111"/>
      <c r="G455" s="111"/>
      <c r="H455" s="112"/>
      <c r="I455" s="116"/>
      <c r="J455" s="116"/>
      <c r="K455" s="116"/>
      <c r="L455" s="116"/>
      <c r="M455" s="116"/>
      <c r="N455" s="116"/>
      <c r="O455" s="116"/>
      <c r="P455" s="116"/>
      <c r="Q455" s="116"/>
      <c r="R455" s="116"/>
      <c r="S455" s="116"/>
      <c r="T455" s="116"/>
      <c r="U455" s="116"/>
      <c r="V455" s="116"/>
      <c r="W455" s="116"/>
      <c r="X455" s="116"/>
      <c r="Y455" s="116"/>
      <c r="Z455" s="116"/>
      <c r="AA455" s="116"/>
      <c r="AB455" s="116"/>
      <c r="AC455" s="116"/>
      <c r="AD455" s="116"/>
      <c r="AE455" s="116"/>
      <c r="AF455" s="116"/>
      <c r="AG455" s="116"/>
      <c r="AH455" s="116"/>
    </row>
    <row r="456" spans="1:34" s="117" customFormat="1" x14ac:dyDescent="0.2">
      <c r="A456" s="99"/>
      <c r="B456" s="100">
        <v>2</v>
      </c>
      <c r="C456" s="100">
        <v>3</v>
      </c>
      <c r="D456" s="101">
        <f>IF(B456=1,$J$10,IF(B456=2,$J$11,IF(B456=3,$J$12," ")))</f>
        <v>0</v>
      </c>
      <c r="E456" s="102">
        <f>ROUND(C456*D456,2)</f>
        <v>0</v>
      </c>
      <c r="F456" s="111"/>
      <c r="G456" s="111"/>
      <c r="H456" s="112"/>
      <c r="I456" s="116"/>
      <c r="J456" s="116"/>
      <c r="K456" s="116"/>
      <c r="L456" s="116"/>
      <c r="M456" s="116"/>
      <c r="N456" s="116"/>
      <c r="O456" s="116"/>
      <c r="P456" s="116"/>
      <c r="Q456" s="116"/>
      <c r="R456" s="116"/>
      <c r="S456" s="116"/>
      <c r="T456" s="116"/>
      <c r="U456" s="116"/>
      <c r="V456" s="116"/>
      <c r="W456" s="116"/>
      <c r="X456" s="116"/>
      <c r="Y456" s="116"/>
      <c r="Z456" s="116"/>
      <c r="AA456" s="116"/>
      <c r="AB456" s="116"/>
      <c r="AC456" s="116"/>
      <c r="AD456" s="116"/>
      <c r="AE456" s="116"/>
      <c r="AF456" s="116"/>
      <c r="AG456" s="116"/>
      <c r="AH456" s="116"/>
    </row>
    <row r="457" spans="1:34" s="117" customFormat="1" x14ac:dyDescent="0.2">
      <c r="A457" s="99"/>
      <c r="B457" s="100">
        <v>3</v>
      </c>
      <c r="C457" s="100">
        <v>0</v>
      </c>
      <c r="D457" s="101">
        <f>IF(B457=1,$J$10,IF(B457=2,$J$11,IF(B457=3,$J$12," ")))</f>
        <v>0</v>
      </c>
      <c r="E457" s="102">
        <f>ROUND(C457*D457,2)</f>
        <v>0</v>
      </c>
      <c r="F457" s="111"/>
      <c r="G457" s="111"/>
      <c r="H457" s="112"/>
      <c r="I457" s="116"/>
      <c r="J457" s="116"/>
      <c r="K457" s="116"/>
      <c r="L457" s="116"/>
      <c r="M457" s="116"/>
      <c r="N457" s="116"/>
      <c r="O457" s="116"/>
      <c r="P457" s="116"/>
      <c r="Q457" s="116"/>
      <c r="R457" s="116"/>
      <c r="S457" s="116"/>
      <c r="T457" s="116"/>
      <c r="U457" s="116"/>
      <c r="V457" s="116"/>
      <c r="W457" s="116"/>
      <c r="X457" s="116"/>
      <c r="Y457" s="116"/>
      <c r="Z457" s="116"/>
      <c r="AA457" s="116"/>
      <c r="AB457" s="116"/>
      <c r="AC457" s="116"/>
      <c r="AD457" s="116"/>
      <c r="AE457" s="116"/>
      <c r="AF457" s="116"/>
      <c r="AG457" s="116"/>
      <c r="AH457" s="116"/>
    </row>
    <row r="458" spans="1:34" s="117" customFormat="1" x14ac:dyDescent="0.2">
      <c r="A458" s="107"/>
      <c r="B458" s="108"/>
      <c r="C458" s="108"/>
      <c r="D458" s="109"/>
      <c r="E458" s="110">
        <f>SUM(E455:E457)</f>
        <v>0</v>
      </c>
      <c r="F458" s="111"/>
      <c r="G458" s="111"/>
      <c r="H458" s="112"/>
      <c r="I458" s="116"/>
      <c r="J458" s="116"/>
      <c r="K458" s="116"/>
      <c r="L458" s="116"/>
      <c r="M458" s="116"/>
      <c r="N458" s="116"/>
      <c r="O458" s="116"/>
      <c r="P458" s="116"/>
      <c r="Q458" s="116"/>
      <c r="R458" s="116"/>
      <c r="S458" s="116"/>
      <c r="T458" s="116"/>
      <c r="U458" s="116"/>
      <c r="V458" s="116"/>
      <c r="W458" s="116"/>
      <c r="X458" s="116"/>
      <c r="Y458" s="116"/>
      <c r="Z458" s="116"/>
      <c r="AA458" s="116"/>
      <c r="AB458" s="116"/>
      <c r="AC458" s="116"/>
      <c r="AD458" s="116"/>
      <c r="AE458" s="116"/>
      <c r="AF458" s="116"/>
      <c r="AG458" s="116"/>
      <c r="AH458" s="116"/>
    </row>
    <row r="459" spans="1:34" s="117" customFormat="1" x14ac:dyDescent="0.2">
      <c r="A459" s="96">
        <f>A454+1</f>
        <v>87</v>
      </c>
      <c r="B459" s="475" t="s">
        <v>169</v>
      </c>
      <c r="C459" s="476"/>
      <c r="D459" s="476"/>
      <c r="E459" s="477"/>
      <c r="F459" s="111"/>
      <c r="G459" s="111"/>
      <c r="H459" s="112"/>
      <c r="I459" s="116"/>
      <c r="J459" s="116"/>
      <c r="K459" s="116"/>
      <c r="L459" s="116"/>
      <c r="M459" s="116"/>
      <c r="N459" s="116"/>
      <c r="O459" s="116"/>
      <c r="P459" s="116"/>
      <c r="Q459" s="116"/>
      <c r="R459" s="116"/>
      <c r="S459" s="116"/>
      <c r="T459" s="116"/>
      <c r="U459" s="116"/>
      <c r="V459" s="116"/>
      <c r="W459" s="116"/>
      <c r="X459" s="116"/>
      <c r="Y459" s="116"/>
      <c r="Z459" s="116"/>
      <c r="AA459" s="116"/>
      <c r="AB459" s="116"/>
      <c r="AC459" s="116"/>
      <c r="AD459" s="116"/>
      <c r="AE459" s="116"/>
      <c r="AF459" s="116"/>
      <c r="AG459" s="116"/>
      <c r="AH459" s="116"/>
    </row>
    <row r="460" spans="1:34" s="117" customFormat="1" x14ac:dyDescent="0.2">
      <c r="A460" s="99"/>
      <c r="B460" s="100">
        <v>1</v>
      </c>
      <c r="C460" s="100">
        <v>1</v>
      </c>
      <c r="D460" s="101">
        <f>IF(B460=1,$J$10,IF(B460=2,$J$11,IF(B460=3,$J$12," ")))</f>
        <v>0</v>
      </c>
      <c r="E460" s="102">
        <f>ROUND(C460*D460,2)</f>
        <v>0</v>
      </c>
      <c r="F460" s="111"/>
      <c r="G460" s="111"/>
      <c r="H460" s="112"/>
      <c r="I460" s="116"/>
      <c r="J460" s="116"/>
      <c r="K460" s="116"/>
      <c r="L460" s="116"/>
      <c r="M460" s="116"/>
      <c r="N460" s="116"/>
      <c r="O460" s="116"/>
      <c r="P460" s="116"/>
      <c r="Q460" s="116"/>
      <c r="R460" s="116"/>
      <c r="S460" s="116"/>
      <c r="T460" s="116"/>
      <c r="U460" s="116"/>
      <c r="V460" s="116"/>
      <c r="W460" s="116"/>
      <c r="X460" s="116"/>
      <c r="Y460" s="116"/>
      <c r="Z460" s="116"/>
      <c r="AA460" s="116"/>
      <c r="AB460" s="116"/>
      <c r="AC460" s="116"/>
      <c r="AD460" s="116"/>
      <c r="AE460" s="116"/>
      <c r="AF460" s="116"/>
      <c r="AG460" s="116"/>
      <c r="AH460" s="116"/>
    </row>
    <row r="461" spans="1:34" s="117" customFormat="1" x14ac:dyDescent="0.2">
      <c r="A461" s="99"/>
      <c r="B461" s="100">
        <v>2</v>
      </c>
      <c r="C461" s="100">
        <v>3</v>
      </c>
      <c r="D461" s="101">
        <f>IF(B461=1,$J$10,IF(B461=2,$J$11,IF(B461=3,$J$12," ")))</f>
        <v>0</v>
      </c>
      <c r="E461" s="102">
        <f>ROUND(C461*D461,2)</f>
        <v>0</v>
      </c>
      <c r="F461" s="111"/>
      <c r="G461" s="111"/>
      <c r="H461" s="112"/>
      <c r="I461" s="116"/>
      <c r="J461" s="116"/>
      <c r="K461" s="116"/>
      <c r="L461" s="116"/>
      <c r="M461" s="116"/>
      <c r="N461" s="116"/>
      <c r="O461" s="116"/>
      <c r="P461" s="116"/>
      <c r="Q461" s="116"/>
      <c r="R461" s="116"/>
      <c r="S461" s="116"/>
      <c r="T461" s="116"/>
      <c r="U461" s="116"/>
      <c r="V461" s="116"/>
      <c r="W461" s="116"/>
      <c r="X461" s="116"/>
      <c r="Y461" s="116"/>
      <c r="Z461" s="116"/>
      <c r="AA461" s="116"/>
      <c r="AB461" s="116"/>
      <c r="AC461" s="116"/>
      <c r="AD461" s="116"/>
      <c r="AE461" s="116"/>
      <c r="AF461" s="116"/>
      <c r="AG461" s="116"/>
      <c r="AH461" s="116"/>
    </row>
    <row r="462" spans="1:34" s="117" customFormat="1" x14ac:dyDescent="0.2">
      <c r="A462" s="99"/>
      <c r="B462" s="100">
        <v>3</v>
      </c>
      <c r="C462" s="100">
        <v>0</v>
      </c>
      <c r="D462" s="101">
        <f>IF(B462=1,$J$10,IF(B462=2,$J$11,IF(B462=3,$J$12," ")))</f>
        <v>0</v>
      </c>
      <c r="E462" s="102">
        <f>ROUND(C462*D462,2)</f>
        <v>0</v>
      </c>
      <c r="F462" s="111"/>
      <c r="G462" s="111"/>
      <c r="H462" s="112"/>
      <c r="I462" s="116"/>
      <c r="J462" s="116"/>
      <c r="K462" s="116"/>
      <c r="L462" s="116"/>
      <c r="M462" s="116"/>
      <c r="N462" s="116"/>
      <c r="O462" s="116"/>
      <c r="P462" s="116"/>
      <c r="Q462" s="116"/>
      <c r="R462" s="116"/>
      <c r="S462" s="116"/>
      <c r="T462" s="116"/>
      <c r="U462" s="116"/>
      <c r="V462" s="116"/>
      <c r="W462" s="116"/>
      <c r="X462" s="116"/>
      <c r="Y462" s="116"/>
      <c r="Z462" s="116"/>
      <c r="AA462" s="116"/>
      <c r="AB462" s="116"/>
      <c r="AC462" s="116"/>
      <c r="AD462" s="116"/>
      <c r="AE462" s="116"/>
      <c r="AF462" s="116"/>
      <c r="AG462" s="116"/>
      <c r="AH462" s="116"/>
    </row>
    <row r="463" spans="1:34" s="117" customFormat="1" x14ac:dyDescent="0.2">
      <c r="A463" s="107"/>
      <c r="B463" s="108"/>
      <c r="C463" s="108"/>
      <c r="D463" s="109"/>
      <c r="E463" s="110">
        <f>SUM(E460:E462)</f>
        <v>0</v>
      </c>
      <c r="F463" s="111"/>
      <c r="G463" s="111"/>
      <c r="H463" s="112"/>
      <c r="I463" s="116"/>
      <c r="J463" s="116"/>
      <c r="K463" s="116"/>
      <c r="L463" s="116"/>
      <c r="M463" s="116"/>
      <c r="N463" s="116"/>
      <c r="O463" s="116"/>
      <c r="P463" s="116"/>
      <c r="Q463" s="116"/>
      <c r="R463" s="116"/>
      <c r="S463" s="116"/>
      <c r="T463" s="116"/>
      <c r="U463" s="116"/>
      <c r="V463" s="116"/>
      <c r="W463" s="116"/>
      <c r="X463" s="116"/>
      <c r="Y463" s="116"/>
      <c r="Z463" s="116"/>
      <c r="AA463" s="116"/>
      <c r="AB463" s="116"/>
      <c r="AC463" s="116"/>
      <c r="AD463" s="116"/>
      <c r="AE463" s="116"/>
      <c r="AF463" s="116"/>
      <c r="AG463" s="116"/>
      <c r="AH463" s="116"/>
    </row>
    <row r="464" spans="1:34" s="117" customFormat="1" x14ac:dyDescent="0.2">
      <c r="A464" s="96">
        <f>A459+1</f>
        <v>88</v>
      </c>
      <c r="B464" s="475" t="s">
        <v>170</v>
      </c>
      <c r="C464" s="476"/>
      <c r="D464" s="476"/>
      <c r="E464" s="477"/>
      <c r="F464" s="111"/>
      <c r="G464" s="111"/>
      <c r="H464" s="112"/>
      <c r="I464" s="116"/>
      <c r="J464" s="116"/>
      <c r="K464" s="116"/>
      <c r="L464" s="116"/>
      <c r="M464" s="116"/>
      <c r="N464" s="116"/>
      <c r="O464" s="116"/>
      <c r="P464" s="116"/>
      <c r="Q464" s="116"/>
      <c r="R464" s="116"/>
      <c r="S464" s="116"/>
      <c r="T464" s="116"/>
      <c r="U464" s="116"/>
      <c r="V464" s="116"/>
      <c r="W464" s="116"/>
      <c r="X464" s="116"/>
      <c r="Y464" s="116"/>
      <c r="Z464" s="116"/>
      <c r="AA464" s="116"/>
      <c r="AB464" s="116"/>
      <c r="AC464" s="116"/>
      <c r="AD464" s="116"/>
      <c r="AE464" s="116"/>
      <c r="AF464" s="116"/>
      <c r="AG464" s="116"/>
      <c r="AH464" s="116"/>
    </row>
    <row r="465" spans="1:34" s="117" customFormat="1" x14ac:dyDescent="0.2">
      <c r="A465" s="99"/>
      <c r="B465" s="100">
        <v>1</v>
      </c>
      <c r="C465" s="100">
        <v>0</v>
      </c>
      <c r="D465" s="101">
        <f>IF(B465=1,$J$10,IF(B465=2,$J$11,IF(B465=3,$J$12," ")))</f>
        <v>0</v>
      </c>
      <c r="E465" s="102">
        <f>ROUND(C465*D465,2)</f>
        <v>0</v>
      </c>
      <c r="F465" s="111"/>
      <c r="G465" s="111"/>
      <c r="H465" s="112"/>
      <c r="I465" s="116"/>
      <c r="J465" s="116"/>
      <c r="K465" s="116"/>
      <c r="L465" s="116"/>
      <c r="M465" s="116"/>
      <c r="N465" s="116"/>
      <c r="O465" s="116"/>
      <c r="P465" s="116"/>
      <c r="Q465" s="116"/>
      <c r="R465" s="116"/>
      <c r="S465" s="116"/>
      <c r="T465" s="116"/>
      <c r="U465" s="116"/>
      <c r="V465" s="116"/>
      <c r="W465" s="116"/>
      <c r="X465" s="116"/>
      <c r="Y465" s="116"/>
      <c r="Z465" s="116"/>
      <c r="AA465" s="116"/>
      <c r="AB465" s="116"/>
      <c r="AC465" s="116"/>
      <c r="AD465" s="116"/>
      <c r="AE465" s="116"/>
      <c r="AF465" s="116"/>
      <c r="AG465" s="116"/>
      <c r="AH465" s="116"/>
    </row>
    <row r="466" spans="1:34" s="117" customFormat="1" x14ac:dyDescent="0.2">
      <c r="A466" s="99"/>
      <c r="B466" s="100">
        <v>2</v>
      </c>
      <c r="C466" s="100">
        <v>2</v>
      </c>
      <c r="D466" s="101">
        <f>IF(B466=1,$J$10,IF(B466=2,$J$11,IF(B466=3,$J$12," ")))</f>
        <v>0</v>
      </c>
      <c r="E466" s="102">
        <f>ROUND(C466*D466,2)</f>
        <v>0</v>
      </c>
      <c r="F466" s="111"/>
      <c r="G466" s="111"/>
      <c r="H466" s="112"/>
      <c r="I466" s="116"/>
      <c r="J466" s="116"/>
      <c r="K466" s="116"/>
      <c r="L466" s="116"/>
      <c r="M466" s="116"/>
      <c r="N466" s="116"/>
      <c r="O466" s="116"/>
      <c r="P466" s="116"/>
      <c r="Q466" s="116"/>
      <c r="R466" s="116"/>
      <c r="S466" s="116"/>
      <c r="T466" s="116"/>
      <c r="U466" s="116"/>
      <c r="V466" s="116"/>
      <c r="W466" s="116"/>
      <c r="X466" s="116"/>
      <c r="Y466" s="116"/>
      <c r="Z466" s="116"/>
      <c r="AA466" s="116"/>
      <c r="AB466" s="116"/>
      <c r="AC466" s="116"/>
      <c r="AD466" s="116"/>
      <c r="AE466" s="116"/>
      <c r="AF466" s="116"/>
      <c r="AG466" s="116"/>
      <c r="AH466" s="116"/>
    </row>
    <row r="467" spans="1:34" s="117" customFormat="1" x14ac:dyDescent="0.2">
      <c r="A467" s="99"/>
      <c r="B467" s="100">
        <v>3</v>
      </c>
      <c r="C467" s="100">
        <v>0</v>
      </c>
      <c r="D467" s="101">
        <f>IF(B467=1,$J$10,IF(B467=2,$J$11,IF(B467=3,$J$12," ")))</f>
        <v>0</v>
      </c>
      <c r="E467" s="102">
        <f>ROUND(C467*D467,2)</f>
        <v>0</v>
      </c>
      <c r="F467" s="111"/>
      <c r="G467" s="111"/>
      <c r="H467" s="112"/>
      <c r="I467" s="116"/>
      <c r="J467" s="116"/>
      <c r="K467" s="116"/>
      <c r="L467" s="116"/>
      <c r="M467" s="116"/>
      <c r="N467" s="116"/>
      <c r="O467" s="116"/>
      <c r="P467" s="116"/>
      <c r="Q467" s="116"/>
      <c r="R467" s="116"/>
      <c r="S467" s="116"/>
      <c r="T467" s="116"/>
      <c r="U467" s="116"/>
      <c r="V467" s="116"/>
      <c r="W467" s="116"/>
      <c r="X467" s="116"/>
      <c r="Y467" s="116"/>
      <c r="Z467" s="116"/>
      <c r="AA467" s="116"/>
      <c r="AB467" s="116"/>
      <c r="AC467" s="116"/>
      <c r="AD467" s="116"/>
      <c r="AE467" s="116"/>
      <c r="AF467" s="116"/>
      <c r="AG467" s="116"/>
      <c r="AH467" s="116"/>
    </row>
    <row r="468" spans="1:34" s="117" customFormat="1" x14ac:dyDescent="0.2">
      <c r="A468" s="107"/>
      <c r="B468" s="108"/>
      <c r="C468" s="108"/>
      <c r="D468" s="109"/>
      <c r="E468" s="110">
        <f>SUM(E465:E467)</f>
        <v>0</v>
      </c>
      <c r="F468" s="111"/>
      <c r="G468" s="111"/>
      <c r="H468" s="112"/>
      <c r="I468" s="116"/>
      <c r="J468" s="116"/>
      <c r="K468" s="116"/>
      <c r="L468" s="116"/>
      <c r="M468" s="116"/>
      <c r="N468" s="116"/>
      <c r="O468" s="116"/>
      <c r="P468" s="116"/>
      <c r="Q468" s="116"/>
      <c r="R468" s="116"/>
      <c r="S468" s="116"/>
      <c r="T468" s="116"/>
      <c r="U468" s="116"/>
      <c r="V468" s="116"/>
      <c r="W468" s="116"/>
      <c r="X468" s="116"/>
      <c r="Y468" s="116"/>
      <c r="Z468" s="116"/>
      <c r="AA468" s="116"/>
      <c r="AB468" s="116"/>
      <c r="AC468" s="116"/>
      <c r="AD468" s="116"/>
      <c r="AE468" s="116"/>
      <c r="AF468" s="116"/>
      <c r="AG468" s="116"/>
      <c r="AH468" s="116"/>
    </row>
    <row r="469" spans="1:34" s="117" customFormat="1" x14ac:dyDescent="0.2">
      <c r="A469" s="96">
        <f>A464+1</f>
        <v>89</v>
      </c>
      <c r="B469" s="475" t="s">
        <v>171</v>
      </c>
      <c r="C469" s="476"/>
      <c r="D469" s="476"/>
      <c r="E469" s="477"/>
      <c r="F469" s="111"/>
      <c r="G469" s="111"/>
      <c r="H469" s="112"/>
      <c r="I469" s="116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  <c r="T469" s="116"/>
      <c r="U469" s="116"/>
      <c r="V469" s="116"/>
      <c r="W469" s="116"/>
      <c r="X469" s="116"/>
      <c r="Y469" s="116"/>
      <c r="Z469" s="116"/>
      <c r="AA469" s="116"/>
      <c r="AB469" s="116"/>
      <c r="AC469" s="116"/>
      <c r="AD469" s="116"/>
      <c r="AE469" s="116"/>
      <c r="AF469" s="116"/>
      <c r="AG469" s="116"/>
      <c r="AH469" s="116"/>
    </row>
    <row r="470" spans="1:34" s="117" customFormat="1" x14ac:dyDescent="0.2">
      <c r="A470" s="99"/>
      <c r="B470" s="100">
        <v>1</v>
      </c>
      <c r="C470" s="100">
        <v>2</v>
      </c>
      <c r="D470" s="101">
        <f>IF(B470=1,$J$10,IF(B470=2,$J$11,IF(B470=3,$J$12," ")))</f>
        <v>0</v>
      </c>
      <c r="E470" s="102">
        <f>ROUND(C470*D470,2)</f>
        <v>0</v>
      </c>
      <c r="F470" s="111"/>
      <c r="G470" s="111"/>
      <c r="H470" s="112"/>
      <c r="I470" s="116"/>
      <c r="J470" s="116"/>
      <c r="K470" s="116"/>
      <c r="L470" s="116"/>
      <c r="M470" s="116"/>
      <c r="N470" s="116"/>
      <c r="O470" s="116"/>
      <c r="P470" s="116"/>
      <c r="Q470" s="116"/>
      <c r="R470" s="116"/>
      <c r="S470" s="116"/>
      <c r="T470" s="116"/>
      <c r="U470" s="116"/>
      <c r="V470" s="116"/>
      <c r="W470" s="116"/>
      <c r="X470" s="116"/>
      <c r="Y470" s="116"/>
      <c r="Z470" s="116"/>
      <c r="AA470" s="116"/>
      <c r="AB470" s="116"/>
      <c r="AC470" s="116"/>
      <c r="AD470" s="116"/>
      <c r="AE470" s="116"/>
      <c r="AF470" s="116"/>
      <c r="AG470" s="116"/>
      <c r="AH470" s="116"/>
    </row>
    <row r="471" spans="1:34" s="117" customFormat="1" x14ac:dyDescent="0.2">
      <c r="A471" s="99"/>
      <c r="B471" s="100">
        <v>2</v>
      </c>
      <c r="C471" s="100">
        <v>1</v>
      </c>
      <c r="D471" s="101">
        <f>IF(B471=1,$J$10,IF(B471=2,$J$11,IF(B471=3,$J$12," ")))</f>
        <v>0</v>
      </c>
      <c r="E471" s="102">
        <f>ROUND(C471*D471,2)</f>
        <v>0</v>
      </c>
      <c r="F471" s="111"/>
      <c r="G471" s="111"/>
      <c r="H471" s="112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  <c r="T471" s="116"/>
      <c r="U471" s="116"/>
      <c r="V471" s="116"/>
      <c r="W471" s="116"/>
      <c r="X471" s="116"/>
      <c r="Y471" s="116"/>
      <c r="Z471" s="116"/>
      <c r="AA471" s="116"/>
      <c r="AB471" s="116"/>
      <c r="AC471" s="116"/>
      <c r="AD471" s="116"/>
      <c r="AE471" s="116"/>
      <c r="AF471" s="116"/>
      <c r="AG471" s="116"/>
      <c r="AH471" s="116"/>
    </row>
    <row r="472" spans="1:34" s="117" customFormat="1" x14ac:dyDescent="0.2">
      <c r="A472" s="99"/>
      <c r="B472" s="100">
        <v>3</v>
      </c>
      <c r="C472" s="100">
        <v>0</v>
      </c>
      <c r="D472" s="101">
        <f>IF(B472=1,$J$10,IF(B472=2,$J$11,IF(B472=3,$J$12," ")))</f>
        <v>0</v>
      </c>
      <c r="E472" s="102">
        <f>ROUND(C472*D472,2)</f>
        <v>0</v>
      </c>
      <c r="F472" s="111"/>
      <c r="G472" s="111"/>
      <c r="H472" s="112"/>
      <c r="I472" s="116"/>
      <c r="J472" s="116"/>
      <c r="K472" s="116"/>
      <c r="L472" s="116"/>
      <c r="M472" s="116"/>
      <c r="N472" s="116"/>
      <c r="O472" s="116"/>
      <c r="P472" s="116"/>
      <c r="Q472" s="116"/>
      <c r="R472" s="116"/>
      <c r="S472" s="116"/>
      <c r="T472" s="116"/>
      <c r="U472" s="116"/>
      <c r="V472" s="116"/>
      <c r="W472" s="116"/>
      <c r="X472" s="116"/>
      <c r="Y472" s="116"/>
      <c r="Z472" s="116"/>
      <c r="AA472" s="116"/>
      <c r="AB472" s="116"/>
      <c r="AC472" s="116"/>
      <c r="AD472" s="116"/>
      <c r="AE472" s="116"/>
      <c r="AF472" s="116"/>
      <c r="AG472" s="116"/>
      <c r="AH472" s="116"/>
    </row>
    <row r="473" spans="1:34" s="117" customFormat="1" x14ac:dyDescent="0.2">
      <c r="A473" s="107"/>
      <c r="B473" s="108"/>
      <c r="C473" s="108"/>
      <c r="D473" s="109"/>
      <c r="E473" s="110">
        <f>SUM(E470:E472)</f>
        <v>0</v>
      </c>
      <c r="F473" s="111"/>
      <c r="G473" s="111"/>
      <c r="H473" s="112"/>
      <c r="I473" s="116"/>
      <c r="J473" s="116"/>
      <c r="K473" s="116"/>
      <c r="L473" s="116"/>
      <c r="M473" s="116"/>
      <c r="N473" s="116"/>
      <c r="O473" s="116"/>
      <c r="P473" s="116"/>
      <c r="Q473" s="116"/>
      <c r="R473" s="116"/>
      <c r="S473" s="116"/>
      <c r="T473" s="116"/>
      <c r="U473" s="116"/>
      <c r="V473" s="116"/>
      <c r="W473" s="116"/>
      <c r="X473" s="116"/>
      <c r="Y473" s="116"/>
      <c r="Z473" s="116"/>
      <c r="AA473" s="116"/>
      <c r="AB473" s="116"/>
      <c r="AC473" s="116"/>
      <c r="AD473" s="116"/>
      <c r="AE473" s="116"/>
      <c r="AF473" s="116"/>
      <c r="AG473" s="116"/>
      <c r="AH473" s="116"/>
    </row>
    <row r="474" spans="1:34" s="117" customFormat="1" x14ac:dyDescent="0.2">
      <c r="A474" s="96">
        <f>A469+1</f>
        <v>90</v>
      </c>
      <c r="B474" s="475" t="s">
        <v>172</v>
      </c>
      <c r="C474" s="476"/>
      <c r="D474" s="476"/>
      <c r="E474" s="477"/>
      <c r="F474" s="111"/>
      <c r="G474" s="111"/>
      <c r="H474" s="112"/>
      <c r="I474" s="116"/>
      <c r="J474" s="116"/>
      <c r="K474" s="116"/>
      <c r="L474" s="116"/>
      <c r="M474" s="116"/>
      <c r="N474" s="116"/>
      <c r="O474" s="116"/>
      <c r="P474" s="116"/>
      <c r="Q474" s="116"/>
      <c r="R474" s="116"/>
      <c r="S474" s="116"/>
      <c r="T474" s="116"/>
      <c r="U474" s="116"/>
      <c r="V474" s="116"/>
      <c r="W474" s="116"/>
      <c r="X474" s="116"/>
      <c r="Y474" s="116"/>
      <c r="Z474" s="116"/>
      <c r="AA474" s="116"/>
      <c r="AB474" s="116"/>
      <c r="AC474" s="116"/>
      <c r="AD474" s="116"/>
      <c r="AE474" s="116"/>
      <c r="AF474" s="116"/>
      <c r="AG474" s="116"/>
      <c r="AH474" s="116"/>
    </row>
    <row r="475" spans="1:34" s="117" customFormat="1" x14ac:dyDescent="0.2">
      <c r="A475" s="99"/>
      <c r="B475" s="100">
        <v>1</v>
      </c>
      <c r="C475" s="100">
        <v>1</v>
      </c>
      <c r="D475" s="101">
        <f>IF(B475=1,$J$10,IF(B475=2,$J$11,IF(B475=3,$J$12," ")))</f>
        <v>0</v>
      </c>
      <c r="E475" s="102">
        <f>ROUND(C475*D475,2)</f>
        <v>0</v>
      </c>
      <c r="F475" s="111"/>
      <c r="G475" s="111"/>
      <c r="H475" s="112"/>
      <c r="I475" s="116"/>
      <c r="J475" s="116"/>
      <c r="K475" s="116"/>
      <c r="L475" s="116"/>
      <c r="M475" s="116"/>
      <c r="N475" s="116"/>
      <c r="O475" s="116"/>
      <c r="P475" s="116"/>
      <c r="Q475" s="116"/>
      <c r="R475" s="116"/>
      <c r="S475" s="116"/>
      <c r="T475" s="116"/>
      <c r="U475" s="116"/>
      <c r="V475" s="116"/>
      <c r="W475" s="116"/>
      <c r="X475" s="116"/>
      <c r="Y475" s="116"/>
      <c r="Z475" s="116"/>
      <c r="AA475" s="116"/>
      <c r="AB475" s="116"/>
      <c r="AC475" s="116"/>
      <c r="AD475" s="116"/>
      <c r="AE475" s="116"/>
      <c r="AF475" s="116"/>
      <c r="AG475" s="116"/>
      <c r="AH475" s="116"/>
    </row>
    <row r="476" spans="1:34" s="117" customFormat="1" x14ac:dyDescent="0.2">
      <c r="A476" s="99"/>
      <c r="B476" s="100">
        <v>2</v>
      </c>
      <c r="C476" s="100">
        <v>2</v>
      </c>
      <c r="D476" s="101">
        <f>IF(B476=1,$J$10,IF(B476=2,$J$11,IF(B476=3,$J$12," ")))</f>
        <v>0</v>
      </c>
      <c r="E476" s="102">
        <f>ROUND(C476*D476,2)</f>
        <v>0</v>
      </c>
      <c r="F476" s="111"/>
      <c r="G476" s="111"/>
      <c r="H476" s="112"/>
      <c r="I476" s="116"/>
      <c r="J476" s="116"/>
      <c r="K476" s="116"/>
      <c r="L476" s="116"/>
      <c r="M476" s="116"/>
      <c r="N476" s="116"/>
      <c r="O476" s="116"/>
      <c r="P476" s="116"/>
      <c r="Q476" s="116"/>
      <c r="R476" s="116"/>
      <c r="S476" s="116"/>
      <c r="T476" s="116"/>
      <c r="U476" s="116"/>
      <c r="V476" s="116"/>
      <c r="W476" s="116"/>
      <c r="X476" s="116"/>
      <c r="Y476" s="116"/>
      <c r="Z476" s="116"/>
      <c r="AA476" s="116"/>
      <c r="AB476" s="116"/>
      <c r="AC476" s="116"/>
      <c r="AD476" s="116"/>
      <c r="AE476" s="116"/>
      <c r="AF476" s="116"/>
      <c r="AG476" s="116"/>
      <c r="AH476" s="116"/>
    </row>
    <row r="477" spans="1:34" s="117" customFormat="1" x14ac:dyDescent="0.2">
      <c r="A477" s="99"/>
      <c r="B477" s="100">
        <v>3</v>
      </c>
      <c r="C477" s="100">
        <v>0</v>
      </c>
      <c r="D477" s="101">
        <f>IF(B477=1,$J$10,IF(B477=2,$J$11,IF(B477=3,$J$12," ")))</f>
        <v>0</v>
      </c>
      <c r="E477" s="102">
        <f>ROUND(C477*D477,2)</f>
        <v>0</v>
      </c>
      <c r="F477" s="111"/>
      <c r="G477" s="111"/>
      <c r="H477" s="112"/>
      <c r="I477" s="116"/>
      <c r="J477" s="116"/>
      <c r="K477" s="116"/>
      <c r="L477" s="116"/>
      <c r="M477" s="116"/>
      <c r="N477" s="116"/>
      <c r="O477" s="116"/>
      <c r="P477" s="116"/>
      <c r="Q477" s="116"/>
      <c r="R477" s="116"/>
      <c r="S477" s="116"/>
      <c r="T477" s="116"/>
      <c r="U477" s="116"/>
      <c r="V477" s="116"/>
      <c r="W477" s="116"/>
      <c r="X477" s="116"/>
      <c r="Y477" s="116"/>
      <c r="Z477" s="116"/>
      <c r="AA477" s="116"/>
      <c r="AB477" s="116"/>
      <c r="AC477" s="116"/>
      <c r="AD477" s="116"/>
      <c r="AE477" s="116"/>
      <c r="AF477" s="116"/>
      <c r="AG477" s="116"/>
      <c r="AH477" s="116"/>
    </row>
    <row r="478" spans="1:34" s="117" customFormat="1" x14ac:dyDescent="0.2">
      <c r="A478" s="107"/>
      <c r="B478" s="108"/>
      <c r="C478" s="108"/>
      <c r="D478" s="109"/>
      <c r="E478" s="110">
        <f>SUM(E475:E477)</f>
        <v>0</v>
      </c>
      <c r="F478" s="111"/>
      <c r="G478" s="111"/>
      <c r="H478" s="112"/>
      <c r="I478" s="116"/>
      <c r="J478" s="116"/>
      <c r="K478" s="116"/>
      <c r="L478" s="116"/>
      <c r="M478" s="116"/>
      <c r="N478" s="116"/>
      <c r="O478" s="116"/>
      <c r="P478" s="116"/>
      <c r="Q478" s="116"/>
      <c r="R478" s="116"/>
      <c r="S478" s="116"/>
      <c r="T478" s="116"/>
      <c r="U478" s="116"/>
      <c r="V478" s="116"/>
      <c r="W478" s="116"/>
      <c r="X478" s="116"/>
      <c r="Y478" s="116"/>
      <c r="Z478" s="116"/>
      <c r="AA478" s="116"/>
      <c r="AB478" s="116"/>
      <c r="AC478" s="116"/>
      <c r="AD478" s="116"/>
      <c r="AE478" s="116"/>
      <c r="AF478" s="116"/>
      <c r="AG478" s="116"/>
      <c r="AH478" s="116"/>
    </row>
    <row r="479" spans="1:34" s="117" customFormat="1" x14ac:dyDescent="0.2">
      <c r="A479" s="96">
        <f>A474+1</f>
        <v>91</v>
      </c>
      <c r="B479" s="475" t="s">
        <v>173</v>
      </c>
      <c r="C479" s="476"/>
      <c r="D479" s="476"/>
      <c r="E479" s="477"/>
      <c r="F479" s="111"/>
      <c r="G479" s="111"/>
      <c r="H479" s="112"/>
      <c r="I479" s="116"/>
      <c r="J479" s="116"/>
      <c r="K479" s="116"/>
      <c r="L479" s="116"/>
      <c r="M479" s="116"/>
      <c r="N479" s="116"/>
      <c r="O479" s="116"/>
      <c r="P479" s="116"/>
      <c r="Q479" s="116"/>
      <c r="R479" s="116"/>
      <c r="S479" s="116"/>
      <c r="T479" s="116"/>
      <c r="U479" s="116"/>
      <c r="V479" s="116"/>
      <c r="W479" s="116"/>
      <c r="X479" s="116"/>
      <c r="Y479" s="116"/>
      <c r="Z479" s="116"/>
      <c r="AA479" s="116"/>
      <c r="AB479" s="116"/>
      <c r="AC479" s="116"/>
      <c r="AD479" s="116"/>
      <c r="AE479" s="116"/>
      <c r="AF479" s="116"/>
      <c r="AG479" s="116"/>
      <c r="AH479" s="116"/>
    </row>
    <row r="480" spans="1:34" s="117" customFormat="1" x14ac:dyDescent="0.2">
      <c r="A480" s="99"/>
      <c r="B480" s="100">
        <v>1</v>
      </c>
      <c r="C480" s="100">
        <v>1</v>
      </c>
      <c r="D480" s="101">
        <f>IF(B480=1,$J$10,IF(B480=2,$J$11,IF(B480=3,$J$12," ")))</f>
        <v>0</v>
      </c>
      <c r="E480" s="102">
        <f>ROUND(C480*D480,2)</f>
        <v>0</v>
      </c>
      <c r="F480" s="111"/>
      <c r="G480" s="111"/>
      <c r="H480" s="112"/>
      <c r="I480" s="116"/>
      <c r="J480" s="116"/>
      <c r="K480" s="116"/>
      <c r="L480" s="116"/>
      <c r="M480" s="116"/>
      <c r="N480" s="116"/>
      <c r="O480" s="116"/>
      <c r="P480" s="116"/>
      <c r="Q480" s="116"/>
      <c r="R480" s="116"/>
      <c r="S480" s="116"/>
      <c r="T480" s="116"/>
      <c r="U480" s="116"/>
      <c r="V480" s="116"/>
      <c r="W480" s="116"/>
      <c r="X480" s="116"/>
      <c r="Y480" s="116"/>
      <c r="Z480" s="116"/>
      <c r="AA480" s="116"/>
      <c r="AB480" s="116"/>
      <c r="AC480" s="116"/>
      <c r="AD480" s="116"/>
      <c r="AE480" s="116"/>
      <c r="AF480" s="116"/>
      <c r="AG480" s="116"/>
      <c r="AH480" s="116"/>
    </row>
    <row r="481" spans="1:34" s="117" customFormat="1" x14ac:dyDescent="0.2">
      <c r="A481" s="99"/>
      <c r="B481" s="100">
        <v>2</v>
      </c>
      <c r="C481" s="100">
        <v>2</v>
      </c>
      <c r="D481" s="101">
        <f>IF(B481=1,$J$10,IF(B481=2,$J$11,IF(B481=3,$J$12," ")))</f>
        <v>0</v>
      </c>
      <c r="E481" s="102">
        <f>ROUND(C481*D481,2)</f>
        <v>0</v>
      </c>
      <c r="F481" s="111"/>
      <c r="G481" s="111"/>
      <c r="H481" s="112"/>
      <c r="I481" s="116"/>
      <c r="J481" s="116"/>
      <c r="K481" s="116"/>
      <c r="L481" s="116"/>
      <c r="M481" s="116"/>
      <c r="N481" s="116"/>
      <c r="O481" s="116"/>
      <c r="P481" s="116"/>
      <c r="Q481" s="116"/>
      <c r="R481" s="116"/>
      <c r="S481" s="116"/>
      <c r="T481" s="116"/>
      <c r="U481" s="116"/>
      <c r="V481" s="116"/>
      <c r="W481" s="116"/>
      <c r="X481" s="116"/>
      <c r="Y481" s="116"/>
      <c r="Z481" s="116"/>
      <c r="AA481" s="116"/>
      <c r="AB481" s="116"/>
      <c r="AC481" s="116"/>
      <c r="AD481" s="116"/>
      <c r="AE481" s="116"/>
      <c r="AF481" s="116"/>
      <c r="AG481" s="116"/>
      <c r="AH481" s="116"/>
    </row>
    <row r="482" spans="1:34" s="117" customFormat="1" x14ac:dyDescent="0.2">
      <c r="A482" s="99"/>
      <c r="B482" s="100">
        <v>3</v>
      </c>
      <c r="C482" s="100">
        <v>0</v>
      </c>
      <c r="D482" s="101">
        <f>IF(B482=1,$J$10,IF(B482=2,$J$11,IF(B482=3,$J$12," ")))</f>
        <v>0</v>
      </c>
      <c r="E482" s="102">
        <f>ROUND(C482*D482,2)</f>
        <v>0</v>
      </c>
      <c r="F482" s="111"/>
      <c r="G482" s="111"/>
      <c r="H482" s="112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  <c r="Z482" s="116"/>
      <c r="AA482" s="116"/>
      <c r="AB482" s="116"/>
      <c r="AC482" s="116"/>
      <c r="AD482" s="116"/>
      <c r="AE482" s="116"/>
      <c r="AF482" s="116"/>
      <c r="AG482" s="116"/>
      <c r="AH482" s="116"/>
    </row>
    <row r="483" spans="1:34" s="117" customFormat="1" x14ac:dyDescent="0.2">
      <c r="A483" s="107"/>
      <c r="B483" s="108"/>
      <c r="C483" s="108"/>
      <c r="D483" s="109"/>
      <c r="E483" s="110">
        <f>SUM(E480:E482)</f>
        <v>0</v>
      </c>
      <c r="F483" s="111"/>
      <c r="G483" s="111"/>
      <c r="H483" s="112"/>
      <c r="I483" s="116"/>
      <c r="J483" s="116"/>
      <c r="K483" s="116"/>
      <c r="L483" s="116"/>
      <c r="M483" s="116"/>
      <c r="N483" s="116"/>
      <c r="O483" s="116"/>
      <c r="P483" s="116"/>
      <c r="Q483" s="116"/>
      <c r="R483" s="116"/>
      <c r="S483" s="116"/>
      <c r="T483" s="116"/>
      <c r="U483" s="116"/>
      <c r="V483" s="116"/>
      <c r="W483" s="116"/>
      <c r="X483" s="116"/>
      <c r="Y483" s="116"/>
      <c r="Z483" s="116"/>
      <c r="AA483" s="116"/>
      <c r="AB483" s="116"/>
      <c r="AC483" s="116"/>
      <c r="AD483" s="116"/>
      <c r="AE483" s="116"/>
      <c r="AF483" s="116"/>
      <c r="AG483" s="116"/>
      <c r="AH483" s="116"/>
    </row>
    <row r="484" spans="1:34" s="117" customFormat="1" x14ac:dyDescent="0.2">
      <c r="A484" s="96">
        <f>A479+1</f>
        <v>92</v>
      </c>
      <c r="B484" s="475" t="s">
        <v>174</v>
      </c>
      <c r="C484" s="476"/>
      <c r="D484" s="476"/>
      <c r="E484" s="477"/>
      <c r="F484" s="111"/>
      <c r="G484" s="111"/>
      <c r="H484" s="112"/>
      <c r="I484" s="116"/>
      <c r="J484" s="116"/>
      <c r="K484" s="116"/>
      <c r="L484" s="116"/>
      <c r="M484" s="116"/>
      <c r="N484" s="116"/>
      <c r="O484" s="116"/>
      <c r="P484" s="116"/>
      <c r="Q484" s="116"/>
      <c r="R484" s="116"/>
      <c r="S484" s="116"/>
      <c r="T484" s="116"/>
      <c r="U484" s="116"/>
      <c r="V484" s="116"/>
      <c r="W484" s="116"/>
      <c r="X484" s="116"/>
      <c r="Y484" s="116"/>
      <c r="Z484" s="116"/>
      <c r="AA484" s="116"/>
      <c r="AB484" s="116"/>
      <c r="AC484" s="116"/>
      <c r="AD484" s="116"/>
      <c r="AE484" s="116"/>
      <c r="AF484" s="116"/>
      <c r="AG484" s="116"/>
      <c r="AH484" s="116"/>
    </row>
    <row r="485" spans="1:34" s="117" customFormat="1" x14ac:dyDescent="0.2">
      <c r="A485" s="99"/>
      <c r="B485" s="100">
        <v>1</v>
      </c>
      <c r="C485" s="100">
        <v>1</v>
      </c>
      <c r="D485" s="101">
        <f>IF(B485=1,$J$10,IF(B485=2,$J$11,IF(B485=3,$J$12," ")))</f>
        <v>0</v>
      </c>
      <c r="E485" s="102">
        <f>ROUND(C485*D485,2)</f>
        <v>0</v>
      </c>
      <c r="F485" s="111"/>
      <c r="G485" s="111"/>
      <c r="H485" s="112"/>
      <c r="I485" s="116"/>
      <c r="J485" s="116"/>
      <c r="K485" s="116"/>
      <c r="L485" s="116"/>
      <c r="M485" s="116"/>
      <c r="N485" s="116"/>
      <c r="O485" s="116"/>
      <c r="P485" s="116"/>
      <c r="Q485" s="116"/>
      <c r="R485" s="116"/>
      <c r="S485" s="116"/>
      <c r="T485" s="116"/>
      <c r="U485" s="116"/>
      <c r="V485" s="116"/>
      <c r="W485" s="116"/>
      <c r="X485" s="116"/>
      <c r="Y485" s="116"/>
      <c r="Z485" s="116"/>
      <c r="AA485" s="116"/>
      <c r="AB485" s="116"/>
      <c r="AC485" s="116"/>
      <c r="AD485" s="116"/>
      <c r="AE485" s="116"/>
      <c r="AF485" s="116"/>
      <c r="AG485" s="116"/>
      <c r="AH485" s="116"/>
    </row>
    <row r="486" spans="1:34" s="117" customFormat="1" x14ac:dyDescent="0.2">
      <c r="A486" s="99"/>
      <c r="B486" s="100">
        <v>2</v>
      </c>
      <c r="C486" s="100">
        <v>1</v>
      </c>
      <c r="D486" s="101">
        <f>IF(B486=1,$J$10,IF(B486=2,$J$11,IF(B486=3,$J$12," ")))</f>
        <v>0</v>
      </c>
      <c r="E486" s="102">
        <f>ROUND(C486*D486,2)</f>
        <v>0</v>
      </c>
      <c r="F486" s="111"/>
      <c r="G486" s="111"/>
      <c r="H486" s="112"/>
      <c r="I486" s="116"/>
      <c r="J486" s="116"/>
      <c r="K486" s="116"/>
      <c r="L486" s="116"/>
      <c r="M486" s="116"/>
      <c r="N486" s="116"/>
      <c r="O486" s="116"/>
      <c r="P486" s="116"/>
      <c r="Q486" s="116"/>
      <c r="R486" s="116"/>
      <c r="S486" s="116"/>
      <c r="T486" s="116"/>
      <c r="U486" s="116"/>
      <c r="V486" s="116"/>
      <c r="W486" s="116"/>
      <c r="X486" s="116"/>
      <c r="Y486" s="116"/>
      <c r="Z486" s="116"/>
      <c r="AA486" s="116"/>
      <c r="AB486" s="116"/>
      <c r="AC486" s="116"/>
      <c r="AD486" s="116"/>
      <c r="AE486" s="116"/>
      <c r="AF486" s="116"/>
      <c r="AG486" s="116"/>
      <c r="AH486" s="116"/>
    </row>
    <row r="487" spans="1:34" s="117" customFormat="1" x14ac:dyDescent="0.2">
      <c r="A487" s="99"/>
      <c r="B487" s="100">
        <v>3</v>
      </c>
      <c r="C487" s="100">
        <v>0</v>
      </c>
      <c r="D487" s="101">
        <f>IF(B487=1,$J$10,IF(B487=2,$J$11,IF(B487=3,$J$12," ")))</f>
        <v>0</v>
      </c>
      <c r="E487" s="102">
        <f>ROUND(C487*D487,2)</f>
        <v>0</v>
      </c>
      <c r="F487" s="111"/>
      <c r="G487" s="111"/>
      <c r="H487" s="112"/>
      <c r="I487" s="116"/>
      <c r="J487" s="116"/>
      <c r="K487" s="116"/>
      <c r="L487" s="116"/>
      <c r="M487" s="116"/>
      <c r="N487" s="116"/>
      <c r="O487" s="116"/>
      <c r="P487" s="116"/>
      <c r="Q487" s="116"/>
      <c r="R487" s="116"/>
      <c r="S487" s="116"/>
      <c r="T487" s="116"/>
      <c r="U487" s="116"/>
      <c r="V487" s="116"/>
      <c r="W487" s="116"/>
      <c r="X487" s="116"/>
      <c r="Y487" s="116"/>
      <c r="Z487" s="116"/>
      <c r="AA487" s="116"/>
      <c r="AB487" s="116"/>
      <c r="AC487" s="116"/>
      <c r="AD487" s="116"/>
      <c r="AE487" s="116"/>
      <c r="AF487" s="116"/>
      <c r="AG487" s="116"/>
      <c r="AH487" s="116"/>
    </row>
    <row r="488" spans="1:34" s="117" customFormat="1" x14ac:dyDescent="0.2">
      <c r="A488" s="107"/>
      <c r="B488" s="108"/>
      <c r="C488" s="108"/>
      <c r="D488" s="109"/>
      <c r="E488" s="110">
        <f>SUM(E485:E487)</f>
        <v>0</v>
      </c>
      <c r="F488" s="111"/>
      <c r="G488" s="111"/>
      <c r="H488" s="112"/>
      <c r="I488" s="116"/>
      <c r="J488" s="116"/>
      <c r="K488" s="116"/>
      <c r="L488" s="116"/>
      <c r="M488" s="116"/>
      <c r="N488" s="116"/>
      <c r="O488" s="116"/>
      <c r="P488" s="116"/>
      <c r="Q488" s="116"/>
      <c r="R488" s="116"/>
      <c r="S488" s="116"/>
      <c r="T488" s="116"/>
      <c r="U488" s="116"/>
      <c r="V488" s="116"/>
      <c r="W488" s="116"/>
      <c r="X488" s="116"/>
      <c r="Y488" s="116"/>
      <c r="Z488" s="116"/>
      <c r="AA488" s="116"/>
      <c r="AB488" s="116"/>
      <c r="AC488" s="116"/>
      <c r="AD488" s="116"/>
      <c r="AE488" s="116"/>
      <c r="AF488" s="116"/>
      <c r="AG488" s="116"/>
      <c r="AH488" s="116"/>
    </row>
    <row r="489" spans="1:34" s="117" customFormat="1" x14ac:dyDescent="0.2">
      <c r="A489" s="96">
        <f>A484+1</f>
        <v>93</v>
      </c>
      <c r="B489" s="475" t="s">
        <v>175</v>
      </c>
      <c r="C489" s="476"/>
      <c r="D489" s="476"/>
      <c r="E489" s="477"/>
      <c r="F489" s="111"/>
      <c r="G489" s="111"/>
      <c r="H489" s="112"/>
      <c r="I489" s="116"/>
      <c r="J489" s="116"/>
      <c r="K489" s="116"/>
      <c r="L489" s="116"/>
      <c r="M489" s="116"/>
      <c r="N489" s="116"/>
      <c r="O489" s="116"/>
      <c r="P489" s="116"/>
      <c r="Q489" s="116"/>
      <c r="R489" s="116"/>
      <c r="S489" s="116"/>
      <c r="T489" s="116"/>
      <c r="U489" s="116"/>
      <c r="V489" s="116"/>
      <c r="W489" s="116"/>
      <c r="X489" s="116"/>
      <c r="Y489" s="116"/>
      <c r="Z489" s="116"/>
      <c r="AA489" s="116"/>
      <c r="AB489" s="116"/>
      <c r="AC489" s="116"/>
      <c r="AD489" s="116"/>
      <c r="AE489" s="116"/>
      <c r="AF489" s="116"/>
      <c r="AG489" s="116"/>
      <c r="AH489" s="116"/>
    </row>
    <row r="490" spans="1:34" s="117" customFormat="1" x14ac:dyDescent="0.2">
      <c r="A490" s="99"/>
      <c r="B490" s="100">
        <v>1</v>
      </c>
      <c r="C490" s="100">
        <v>1</v>
      </c>
      <c r="D490" s="101">
        <f>IF(B490=1,$J$10,IF(B490=2,$J$11,IF(B490=3,$J$12," ")))</f>
        <v>0</v>
      </c>
      <c r="E490" s="102">
        <f>ROUND(C490*D490,2)</f>
        <v>0</v>
      </c>
      <c r="F490" s="111"/>
      <c r="G490" s="111"/>
      <c r="H490" s="112"/>
      <c r="I490" s="116"/>
      <c r="J490" s="116"/>
      <c r="K490" s="116"/>
      <c r="L490" s="116"/>
      <c r="M490" s="116"/>
      <c r="N490" s="116"/>
      <c r="O490" s="116"/>
      <c r="P490" s="116"/>
      <c r="Q490" s="116"/>
      <c r="R490" s="116"/>
      <c r="S490" s="116"/>
      <c r="T490" s="116"/>
      <c r="U490" s="116"/>
      <c r="V490" s="116"/>
      <c r="W490" s="116"/>
      <c r="X490" s="116"/>
      <c r="Y490" s="116"/>
      <c r="Z490" s="116"/>
      <c r="AA490" s="116"/>
      <c r="AB490" s="116"/>
      <c r="AC490" s="116"/>
      <c r="AD490" s="116"/>
      <c r="AE490" s="116"/>
      <c r="AF490" s="116"/>
      <c r="AG490" s="116"/>
      <c r="AH490" s="116"/>
    </row>
    <row r="491" spans="1:34" s="117" customFormat="1" x14ac:dyDescent="0.2">
      <c r="A491" s="99"/>
      <c r="B491" s="100">
        <v>2</v>
      </c>
      <c r="C491" s="100">
        <v>1</v>
      </c>
      <c r="D491" s="101">
        <f>IF(B491=1,$J$10,IF(B491=2,$J$11,IF(B491=3,$J$12," ")))</f>
        <v>0</v>
      </c>
      <c r="E491" s="102">
        <f>ROUND(C491*D491,2)</f>
        <v>0</v>
      </c>
      <c r="F491" s="111"/>
      <c r="G491" s="111"/>
      <c r="H491" s="112"/>
      <c r="I491" s="116"/>
      <c r="J491" s="116"/>
      <c r="K491" s="116"/>
      <c r="L491" s="116"/>
      <c r="M491" s="116"/>
      <c r="N491" s="116"/>
      <c r="O491" s="116"/>
      <c r="P491" s="116"/>
      <c r="Q491" s="116"/>
      <c r="R491" s="116"/>
      <c r="S491" s="116"/>
      <c r="T491" s="116"/>
      <c r="U491" s="116"/>
      <c r="V491" s="116"/>
      <c r="W491" s="116"/>
      <c r="X491" s="116"/>
      <c r="Y491" s="116"/>
      <c r="Z491" s="116"/>
      <c r="AA491" s="116"/>
      <c r="AB491" s="116"/>
      <c r="AC491" s="116"/>
      <c r="AD491" s="116"/>
      <c r="AE491" s="116"/>
      <c r="AF491" s="116"/>
      <c r="AG491" s="116"/>
      <c r="AH491" s="116"/>
    </row>
    <row r="492" spans="1:34" s="117" customFormat="1" x14ac:dyDescent="0.2">
      <c r="A492" s="99"/>
      <c r="B492" s="100">
        <v>3</v>
      </c>
      <c r="C492" s="100">
        <v>0</v>
      </c>
      <c r="D492" s="101">
        <f>IF(B492=1,$J$10,IF(B492=2,$J$11,IF(B492=3,$J$12," ")))</f>
        <v>0</v>
      </c>
      <c r="E492" s="102">
        <f>ROUND(C492*D492,2)</f>
        <v>0</v>
      </c>
      <c r="F492" s="111"/>
      <c r="G492" s="111"/>
      <c r="H492" s="112"/>
      <c r="I492" s="116"/>
      <c r="J492" s="116"/>
      <c r="K492" s="116"/>
      <c r="L492" s="116"/>
      <c r="M492" s="116"/>
      <c r="N492" s="116"/>
      <c r="O492" s="116"/>
      <c r="P492" s="116"/>
      <c r="Q492" s="116"/>
      <c r="R492" s="116"/>
      <c r="S492" s="116"/>
      <c r="T492" s="116"/>
      <c r="U492" s="116"/>
      <c r="V492" s="116"/>
      <c r="W492" s="116"/>
      <c r="X492" s="116"/>
      <c r="Y492" s="116"/>
      <c r="Z492" s="116"/>
      <c r="AA492" s="116"/>
      <c r="AB492" s="116"/>
      <c r="AC492" s="116"/>
      <c r="AD492" s="116"/>
      <c r="AE492" s="116"/>
      <c r="AF492" s="116"/>
      <c r="AG492" s="116"/>
      <c r="AH492" s="116"/>
    </row>
    <row r="493" spans="1:34" s="117" customFormat="1" x14ac:dyDescent="0.2">
      <c r="A493" s="107"/>
      <c r="B493" s="108"/>
      <c r="C493" s="108"/>
      <c r="D493" s="109"/>
      <c r="E493" s="110">
        <f>SUM(E490:E492)</f>
        <v>0</v>
      </c>
      <c r="F493" s="111"/>
      <c r="G493" s="111"/>
      <c r="H493" s="112"/>
      <c r="I493" s="116"/>
      <c r="J493" s="116"/>
      <c r="K493" s="116"/>
      <c r="L493" s="116"/>
      <c r="M493" s="116"/>
      <c r="N493" s="116"/>
      <c r="O493" s="116"/>
      <c r="P493" s="116"/>
      <c r="Q493" s="116"/>
      <c r="R493" s="116"/>
      <c r="S493" s="116"/>
      <c r="T493" s="116"/>
      <c r="U493" s="116"/>
      <c r="V493" s="116"/>
      <c r="W493" s="116"/>
      <c r="X493" s="116"/>
      <c r="Y493" s="116"/>
      <c r="Z493" s="116"/>
      <c r="AA493" s="116"/>
      <c r="AB493" s="116"/>
      <c r="AC493" s="116"/>
      <c r="AD493" s="116"/>
      <c r="AE493" s="116"/>
      <c r="AF493" s="116"/>
      <c r="AG493" s="116"/>
      <c r="AH493" s="116"/>
    </row>
    <row r="494" spans="1:34" s="117" customFormat="1" x14ac:dyDescent="0.2">
      <c r="A494" s="96">
        <f>A489+1</f>
        <v>94</v>
      </c>
      <c r="B494" s="475" t="s">
        <v>176</v>
      </c>
      <c r="C494" s="476"/>
      <c r="D494" s="476"/>
      <c r="E494" s="477"/>
      <c r="F494" s="111"/>
      <c r="G494" s="111"/>
      <c r="H494" s="112"/>
      <c r="I494" s="116"/>
      <c r="J494" s="116"/>
      <c r="K494" s="116"/>
      <c r="L494" s="116"/>
      <c r="M494" s="116"/>
      <c r="N494" s="116"/>
      <c r="O494" s="116"/>
      <c r="P494" s="116"/>
      <c r="Q494" s="116"/>
      <c r="R494" s="116"/>
      <c r="S494" s="116"/>
      <c r="T494" s="116"/>
      <c r="U494" s="116"/>
      <c r="V494" s="116"/>
      <c r="W494" s="116"/>
      <c r="X494" s="116"/>
      <c r="Y494" s="116"/>
      <c r="Z494" s="116"/>
      <c r="AA494" s="116"/>
      <c r="AB494" s="116"/>
      <c r="AC494" s="116"/>
      <c r="AD494" s="116"/>
      <c r="AE494" s="116"/>
      <c r="AF494" s="116"/>
      <c r="AG494" s="116"/>
      <c r="AH494" s="116"/>
    </row>
    <row r="495" spans="1:34" s="117" customFormat="1" x14ac:dyDescent="0.2">
      <c r="A495" s="99"/>
      <c r="B495" s="100">
        <v>1</v>
      </c>
      <c r="C495" s="100">
        <v>2</v>
      </c>
      <c r="D495" s="101">
        <f>IF(B495=1,$J$10,IF(B495=2,$J$11,IF(B495=3,$J$12," ")))</f>
        <v>0</v>
      </c>
      <c r="E495" s="102">
        <f>ROUND(C495*D495,2)</f>
        <v>0</v>
      </c>
      <c r="F495" s="111"/>
      <c r="G495" s="111"/>
      <c r="H495" s="112"/>
      <c r="I495" s="116"/>
      <c r="J495" s="116"/>
      <c r="K495" s="116"/>
      <c r="L495" s="116"/>
      <c r="M495" s="116"/>
      <c r="N495" s="116"/>
      <c r="O495" s="116"/>
      <c r="P495" s="116"/>
      <c r="Q495" s="116"/>
      <c r="R495" s="116"/>
      <c r="S495" s="116"/>
      <c r="T495" s="116"/>
      <c r="U495" s="116"/>
      <c r="V495" s="116"/>
      <c r="W495" s="116"/>
      <c r="X495" s="116"/>
      <c r="Y495" s="116"/>
      <c r="Z495" s="116"/>
      <c r="AA495" s="116"/>
      <c r="AB495" s="116"/>
      <c r="AC495" s="116"/>
      <c r="AD495" s="116"/>
      <c r="AE495" s="116"/>
      <c r="AF495" s="116"/>
      <c r="AG495" s="116"/>
      <c r="AH495" s="116"/>
    </row>
    <row r="496" spans="1:34" s="117" customFormat="1" x14ac:dyDescent="0.2">
      <c r="A496" s="99"/>
      <c r="B496" s="100">
        <v>2</v>
      </c>
      <c r="C496" s="100">
        <v>1</v>
      </c>
      <c r="D496" s="101">
        <f>IF(B496=1,$J$10,IF(B496=2,$J$11,IF(B496=3,$J$12," ")))</f>
        <v>0</v>
      </c>
      <c r="E496" s="102">
        <f>ROUND(C496*D496,2)</f>
        <v>0</v>
      </c>
      <c r="F496" s="111"/>
      <c r="G496" s="111"/>
      <c r="H496" s="112"/>
      <c r="I496" s="116"/>
      <c r="J496" s="116"/>
      <c r="K496" s="116"/>
      <c r="L496" s="116"/>
      <c r="M496" s="116"/>
      <c r="N496" s="116"/>
      <c r="O496" s="116"/>
      <c r="P496" s="116"/>
      <c r="Q496" s="116"/>
      <c r="R496" s="116"/>
      <c r="S496" s="116"/>
      <c r="T496" s="116"/>
      <c r="U496" s="116"/>
      <c r="V496" s="116"/>
      <c r="W496" s="116"/>
      <c r="X496" s="116"/>
      <c r="Y496" s="116"/>
      <c r="Z496" s="116"/>
      <c r="AA496" s="116"/>
      <c r="AB496" s="116"/>
      <c r="AC496" s="116"/>
      <c r="AD496" s="116"/>
      <c r="AE496" s="116"/>
      <c r="AF496" s="116"/>
      <c r="AG496" s="116"/>
      <c r="AH496" s="116"/>
    </row>
    <row r="497" spans="1:34" s="117" customFormat="1" x14ac:dyDescent="0.2">
      <c r="A497" s="99"/>
      <c r="B497" s="100">
        <v>3</v>
      </c>
      <c r="C497" s="100">
        <v>0</v>
      </c>
      <c r="D497" s="101">
        <f>IF(B497=1,$J$10,IF(B497=2,$J$11,IF(B497=3,$J$12," ")))</f>
        <v>0</v>
      </c>
      <c r="E497" s="102">
        <f>ROUND(C497*D497,2)</f>
        <v>0</v>
      </c>
      <c r="F497" s="111"/>
      <c r="G497" s="111"/>
      <c r="H497" s="112"/>
      <c r="I497" s="116"/>
      <c r="J497" s="116"/>
      <c r="K497" s="116"/>
      <c r="L497" s="116"/>
      <c r="M497" s="116"/>
      <c r="N497" s="116"/>
      <c r="O497" s="116"/>
      <c r="P497" s="116"/>
      <c r="Q497" s="116"/>
      <c r="R497" s="116"/>
      <c r="S497" s="116"/>
      <c r="T497" s="116"/>
      <c r="U497" s="116"/>
      <c r="V497" s="116"/>
      <c r="W497" s="116"/>
      <c r="X497" s="116"/>
      <c r="Y497" s="116"/>
      <c r="Z497" s="116"/>
      <c r="AA497" s="116"/>
      <c r="AB497" s="116"/>
      <c r="AC497" s="116"/>
      <c r="AD497" s="116"/>
      <c r="AE497" s="116"/>
      <c r="AF497" s="116"/>
      <c r="AG497" s="116"/>
      <c r="AH497" s="116"/>
    </row>
    <row r="498" spans="1:34" s="117" customFormat="1" x14ac:dyDescent="0.2">
      <c r="A498" s="107"/>
      <c r="B498" s="108"/>
      <c r="C498" s="108"/>
      <c r="D498" s="109"/>
      <c r="E498" s="110">
        <f>SUM(E495:E497)</f>
        <v>0</v>
      </c>
      <c r="F498" s="111"/>
      <c r="G498" s="111"/>
      <c r="H498" s="112"/>
      <c r="I498" s="116"/>
      <c r="J498" s="116"/>
      <c r="K498" s="116"/>
      <c r="L498" s="116"/>
      <c r="M498" s="116"/>
      <c r="N498" s="116"/>
      <c r="O498" s="116"/>
      <c r="P498" s="116"/>
      <c r="Q498" s="116"/>
      <c r="R498" s="116"/>
      <c r="S498" s="116"/>
      <c r="T498" s="116"/>
      <c r="U498" s="116"/>
      <c r="V498" s="116"/>
      <c r="W498" s="116"/>
      <c r="X498" s="116"/>
      <c r="Y498" s="116"/>
      <c r="Z498" s="116"/>
      <c r="AA498" s="116"/>
      <c r="AB498" s="116"/>
      <c r="AC498" s="116"/>
      <c r="AD498" s="116"/>
      <c r="AE498" s="116"/>
      <c r="AF498" s="116"/>
      <c r="AG498" s="116"/>
      <c r="AH498" s="116"/>
    </row>
    <row r="499" spans="1:34" s="117" customFormat="1" x14ac:dyDescent="0.2">
      <c r="A499" s="96">
        <f>A494+1</f>
        <v>95</v>
      </c>
      <c r="B499" s="475" t="s">
        <v>177</v>
      </c>
      <c r="C499" s="476"/>
      <c r="D499" s="476"/>
      <c r="E499" s="477"/>
      <c r="F499" s="111"/>
      <c r="G499" s="111"/>
      <c r="H499" s="112"/>
      <c r="I499" s="116"/>
      <c r="J499" s="116"/>
      <c r="K499" s="116"/>
      <c r="L499" s="116"/>
      <c r="M499" s="116"/>
      <c r="N499" s="116"/>
      <c r="O499" s="116"/>
      <c r="P499" s="116"/>
      <c r="Q499" s="116"/>
      <c r="R499" s="116"/>
      <c r="S499" s="116"/>
      <c r="T499" s="116"/>
      <c r="U499" s="116"/>
      <c r="V499" s="116"/>
      <c r="W499" s="116"/>
      <c r="X499" s="116"/>
      <c r="Y499" s="116"/>
      <c r="Z499" s="116"/>
      <c r="AA499" s="116"/>
      <c r="AB499" s="116"/>
      <c r="AC499" s="116"/>
      <c r="AD499" s="116"/>
      <c r="AE499" s="116"/>
      <c r="AF499" s="116"/>
      <c r="AG499" s="116"/>
      <c r="AH499" s="116"/>
    </row>
    <row r="500" spans="1:34" s="117" customFormat="1" x14ac:dyDescent="0.2">
      <c r="A500" s="99"/>
      <c r="B500" s="100">
        <v>1</v>
      </c>
      <c r="C500" s="100">
        <v>2</v>
      </c>
      <c r="D500" s="101">
        <f>IF(B500=1,$J$10,IF(B500=2,$J$11,IF(B500=3,$J$12," ")))</f>
        <v>0</v>
      </c>
      <c r="E500" s="102">
        <f>ROUND(C500*D500,2)</f>
        <v>0</v>
      </c>
      <c r="F500" s="111"/>
      <c r="G500" s="111"/>
      <c r="H500" s="112"/>
      <c r="I500" s="116"/>
      <c r="J500" s="116"/>
      <c r="K500" s="116"/>
      <c r="L500" s="116"/>
      <c r="M500" s="116"/>
      <c r="N500" s="116"/>
      <c r="O500" s="116"/>
      <c r="P500" s="116"/>
      <c r="Q500" s="116"/>
      <c r="R500" s="116"/>
      <c r="S500" s="116"/>
      <c r="T500" s="116"/>
      <c r="U500" s="116"/>
      <c r="V500" s="116"/>
      <c r="W500" s="116"/>
      <c r="X500" s="116"/>
      <c r="Y500" s="116"/>
      <c r="Z500" s="116"/>
      <c r="AA500" s="116"/>
      <c r="AB500" s="116"/>
      <c r="AC500" s="116"/>
      <c r="AD500" s="116"/>
      <c r="AE500" s="116"/>
      <c r="AF500" s="116"/>
      <c r="AG500" s="116"/>
      <c r="AH500" s="116"/>
    </row>
    <row r="501" spans="1:34" s="117" customFormat="1" x14ac:dyDescent="0.2">
      <c r="A501" s="99"/>
      <c r="B501" s="100">
        <v>2</v>
      </c>
      <c r="C501" s="100">
        <v>1</v>
      </c>
      <c r="D501" s="101">
        <f>IF(B501=1,$J$10,IF(B501=2,$J$11,IF(B501=3,$J$12," ")))</f>
        <v>0</v>
      </c>
      <c r="E501" s="102">
        <f>ROUND(C501*D501,2)</f>
        <v>0</v>
      </c>
      <c r="F501" s="111"/>
      <c r="G501" s="111"/>
      <c r="H501" s="112"/>
      <c r="I501" s="116"/>
      <c r="J501" s="116"/>
      <c r="K501" s="116"/>
      <c r="L501" s="116"/>
      <c r="M501" s="116"/>
      <c r="N501" s="116"/>
      <c r="O501" s="116"/>
      <c r="P501" s="116"/>
      <c r="Q501" s="116"/>
      <c r="R501" s="116"/>
      <c r="S501" s="116"/>
      <c r="T501" s="116"/>
      <c r="U501" s="116"/>
      <c r="V501" s="116"/>
      <c r="W501" s="116"/>
      <c r="X501" s="116"/>
      <c r="Y501" s="116"/>
      <c r="Z501" s="116"/>
      <c r="AA501" s="116"/>
      <c r="AB501" s="116"/>
      <c r="AC501" s="116"/>
      <c r="AD501" s="116"/>
      <c r="AE501" s="116"/>
      <c r="AF501" s="116"/>
      <c r="AG501" s="116"/>
      <c r="AH501" s="116"/>
    </row>
    <row r="502" spans="1:34" s="117" customFormat="1" x14ac:dyDescent="0.2">
      <c r="A502" s="99"/>
      <c r="B502" s="100">
        <v>3</v>
      </c>
      <c r="C502" s="100">
        <v>0</v>
      </c>
      <c r="D502" s="101">
        <f>IF(B502=1,$J$10,IF(B502=2,$J$11,IF(B502=3,$J$12," ")))</f>
        <v>0</v>
      </c>
      <c r="E502" s="102">
        <f>ROUND(C502*D502,2)</f>
        <v>0</v>
      </c>
      <c r="F502" s="111"/>
      <c r="G502" s="111"/>
      <c r="H502" s="112"/>
      <c r="I502" s="116"/>
      <c r="J502" s="116"/>
      <c r="K502" s="116"/>
      <c r="L502" s="116"/>
      <c r="M502" s="116"/>
      <c r="N502" s="116"/>
      <c r="O502" s="116"/>
      <c r="P502" s="116"/>
      <c r="Q502" s="116"/>
      <c r="R502" s="116"/>
      <c r="S502" s="116"/>
      <c r="T502" s="116"/>
      <c r="U502" s="116"/>
      <c r="V502" s="116"/>
      <c r="W502" s="116"/>
      <c r="X502" s="116"/>
      <c r="Y502" s="116"/>
      <c r="Z502" s="116"/>
      <c r="AA502" s="116"/>
      <c r="AB502" s="116"/>
      <c r="AC502" s="116"/>
      <c r="AD502" s="116"/>
      <c r="AE502" s="116"/>
      <c r="AF502" s="116"/>
      <c r="AG502" s="116"/>
      <c r="AH502" s="116"/>
    </row>
    <row r="503" spans="1:34" s="117" customFormat="1" x14ac:dyDescent="0.2">
      <c r="A503" s="107"/>
      <c r="B503" s="108"/>
      <c r="C503" s="108"/>
      <c r="D503" s="109"/>
      <c r="E503" s="110">
        <f>SUM(E500:E502)</f>
        <v>0</v>
      </c>
      <c r="F503" s="111"/>
      <c r="G503" s="111"/>
      <c r="H503" s="112"/>
      <c r="I503" s="116"/>
      <c r="J503" s="116"/>
      <c r="K503" s="116"/>
      <c r="L503" s="116"/>
      <c r="M503" s="116"/>
      <c r="N503" s="116"/>
      <c r="O503" s="116"/>
      <c r="P503" s="116"/>
      <c r="Q503" s="116"/>
      <c r="R503" s="116"/>
      <c r="S503" s="116"/>
      <c r="T503" s="116"/>
      <c r="U503" s="116"/>
      <c r="V503" s="116"/>
      <c r="W503" s="116"/>
      <c r="X503" s="116"/>
      <c r="Y503" s="116"/>
      <c r="Z503" s="116"/>
      <c r="AA503" s="116"/>
      <c r="AB503" s="116"/>
      <c r="AC503" s="116"/>
      <c r="AD503" s="116"/>
      <c r="AE503" s="116"/>
      <c r="AF503" s="116"/>
      <c r="AG503" s="116"/>
      <c r="AH503" s="116"/>
    </row>
    <row r="504" spans="1:34" s="117" customFormat="1" x14ac:dyDescent="0.2">
      <c r="A504" s="96">
        <f>A499+1</f>
        <v>96</v>
      </c>
      <c r="B504" s="475" t="s">
        <v>178</v>
      </c>
      <c r="C504" s="476"/>
      <c r="D504" s="476"/>
      <c r="E504" s="477"/>
      <c r="F504" s="111"/>
      <c r="G504" s="111"/>
      <c r="H504" s="112"/>
      <c r="I504" s="116"/>
      <c r="J504" s="116"/>
      <c r="K504" s="116"/>
      <c r="L504" s="116"/>
      <c r="M504" s="116"/>
      <c r="N504" s="116"/>
      <c r="O504" s="116"/>
      <c r="P504" s="116"/>
      <c r="Q504" s="116"/>
      <c r="R504" s="116"/>
      <c r="S504" s="116"/>
      <c r="T504" s="116"/>
      <c r="U504" s="116"/>
      <c r="V504" s="116"/>
      <c r="W504" s="116"/>
      <c r="X504" s="116"/>
      <c r="Y504" s="116"/>
      <c r="Z504" s="116"/>
      <c r="AA504" s="116"/>
      <c r="AB504" s="116"/>
      <c r="AC504" s="116"/>
      <c r="AD504" s="116"/>
      <c r="AE504" s="116"/>
      <c r="AF504" s="116"/>
      <c r="AG504" s="116"/>
      <c r="AH504" s="116"/>
    </row>
    <row r="505" spans="1:34" s="117" customFormat="1" x14ac:dyDescent="0.2">
      <c r="A505" s="99"/>
      <c r="B505" s="100">
        <v>1</v>
      </c>
      <c r="C505" s="100">
        <v>1</v>
      </c>
      <c r="D505" s="101">
        <f>IF(B505=1,$J$10,IF(B505=2,$J$11,IF(B505=3,$J$12," ")))</f>
        <v>0</v>
      </c>
      <c r="E505" s="102">
        <f>ROUND(C505*D505,2)</f>
        <v>0</v>
      </c>
      <c r="F505" s="111"/>
      <c r="G505" s="111"/>
      <c r="H505" s="112"/>
      <c r="I505" s="116"/>
      <c r="J505" s="116"/>
      <c r="K505" s="116"/>
      <c r="L505" s="116"/>
      <c r="M505" s="116"/>
      <c r="N505" s="116"/>
      <c r="O505" s="116"/>
      <c r="P505" s="116"/>
      <c r="Q505" s="116"/>
      <c r="R505" s="116"/>
      <c r="S505" s="116"/>
      <c r="T505" s="116"/>
      <c r="U505" s="116"/>
      <c r="V505" s="116"/>
      <c r="W505" s="116"/>
      <c r="X505" s="116"/>
      <c r="Y505" s="116"/>
      <c r="Z505" s="116"/>
      <c r="AA505" s="116"/>
      <c r="AB505" s="116"/>
      <c r="AC505" s="116"/>
      <c r="AD505" s="116"/>
      <c r="AE505" s="116"/>
      <c r="AF505" s="116"/>
      <c r="AG505" s="116"/>
      <c r="AH505" s="116"/>
    </row>
    <row r="506" spans="1:34" s="117" customFormat="1" x14ac:dyDescent="0.2">
      <c r="A506" s="99"/>
      <c r="B506" s="100">
        <v>2</v>
      </c>
      <c r="C506" s="100">
        <v>3</v>
      </c>
      <c r="D506" s="101">
        <f>IF(B506=1,$J$10,IF(B506=2,$J$11,IF(B506=3,$J$12," ")))</f>
        <v>0</v>
      </c>
      <c r="E506" s="102">
        <f>ROUND(C506*D506,2)</f>
        <v>0</v>
      </c>
      <c r="F506" s="111"/>
      <c r="G506" s="111"/>
      <c r="H506" s="112"/>
      <c r="I506" s="116"/>
      <c r="J506" s="116"/>
      <c r="K506" s="116"/>
      <c r="L506" s="116"/>
      <c r="M506" s="116"/>
      <c r="N506" s="116"/>
      <c r="O506" s="116"/>
      <c r="P506" s="116"/>
      <c r="Q506" s="116"/>
      <c r="R506" s="116"/>
      <c r="S506" s="116"/>
      <c r="T506" s="116"/>
      <c r="U506" s="116"/>
      <c r="V506" s="116"/>
      <c r="W506" s="116"/>
      <c r="X506" s="116"/>
      <c r="Y506" s="116"/>
      <c r="Z506" s="116"/>
      <c r="AA506" s="116"/>
      <c r="AB506" s="116"/>
      <c r="AC506" s="116"/>
      <c r="AD506" s="116"/>
      <c r="AE506" s="116"/>
      <c r="AF506" s="116"/>
      <c r="AG506" s="116"/>
      <c r="AH506" s="116"/>
    </row>
    <row r="507" spans="1:34" s="117" customFormat="1" x14ac:dyDescent="0.2">
      <c r="A507" s="99"/>
      <c r="B507" s="100">
        <v>3</v>
      </c>
      <c r="C507" s="100">
        <v>0</v>
      </c>
      <c r="D507" s="101">
        <f>IF(B507=1,$J$10,IF(B507=2,$J$11,IF(B507=3,$J$12," ")))</f>
        <v>0</v>
      </c>
      <c r="E507" s="102">
        <f>ROUND(C507*D507,2)</f>
        <v>0</v>
      </c>
      <c r="F507" s="111"/>
      <c r="G507" s="111"/>
      <c r="H507" s="112"/>
      <c r="I507" s="116"/>
      <c r="J507" s="116"/>
      <c r="K507" s="116"/>
      <c r="L507" s="116"/>
      <c r="M507" s="116"/>
      <c r="N507" s="116"/>
      <c r="O507" s="116"/>
      <c r="P507" s="116"/>
      <c r="Q507" s="116"/>
      <c r="R507" s="116"/>
      <c r="S507" s="116"/>
      <c r="T507" s="116"/>
      <c r="U507" s="116"/>
      <c r="V507" s="116"/>
      <c r="W507" s="116"/>
      <c r="X507" s="116"/>
      <c r="Y507" s="116"/>
      <c r="Z507" s="116"/>
      <c r="AA507" s="116"/>
      <c r="AB507" s="116"/>
      <c r="AC507" s="116"/>
      <c r="AD507" s="116"/>
      <c r="AE507" s="116"/>
      <c r="AF507" s="116"/>
      <c r="AG507" s="116"/>
      <c r="AH507" s="116"/>
    </row>
    <row r="508" spans="1:34" s="117" customFormat="1" x14ac:dyDescent="0.2">
      <c r="A508" s="107"/>
      <c r="B508" s="108"/>
      <c r="C508" s="108"/>
      <c r="D508" s="109"/>
      <c r="E508" s="110">
        <f>SUM(E505:E507)</f>
        <v>0</v>
      </c>
      <c r="F508" s="111"/>
      <c r="G508" s="111"/>
      <c r="H508" s="112"/>
      <c r="I508" s="116"/>
      <c r="J508" s="116"/>
      <c r="K508" s="116"/>
      <c r="L508" s="116"/>
      <c r="M508" s="116"/>
      <c r="N508" s="116"/>
      <c r="O508" s="116"/>
      <c r="P508" s="116"/>
      <c r="Q508" s="116"/>
      <c r="R508" s="116"/>
      <c r="S508" s="116"/>
      <c r="T508" s="116"/>
      <c r="U508" s="116"/>
      <c r="V508" s="116"/>
      <c r="W508" s="116"/>
      <c r="X508" s="116"/>
      <c r="Y508" s="116"/>
      <c r="Z508" s="116"/>
      <c r="AA508" s="116"/>
      <c r="AB508" s="116"/>
      <c r="AC508" s="116"/>
      <c r="AD508" s="116"/>
      <c r="AE508" s="116"/>
      <c r="AF508" s="116"/>
      <c r="AG508" s="116"/>
      <c r="AH508" s="116"/>
    </row>
    <row r="509" spans="1:34" s="117" customFormat="1" x14ac:dyDescent="0.2">
      <c r="A509" s="96">
        <f>A504+1</f>
        <v>97</v>
      </c>
      <c r="B509" s="475" t="s">
        <v>179</v>
      </c>
      <c r="C509" s="476"/>
      <c r="D509" s="476"/>
      <c r="E509" s="477"/>
      <c r="F509" s="111"/>
      <c r="G509" s="111"/>
      <c r="H509" s="112"/>
      <c r="I509" s="116"/>
      <c r="J509" s="116"/>
      <c r="K509" s="116"/>
      <c r="L509" s="116"/>
      <c r="M509" s="116"/>
      <c r="N509" s="116"/>
      <c r="O509" s="116"/>
      <c r="P509" s="116"/>
      <c r="Q509" s="116"/>
      <c r="R509" s="116"/>
      <c r="S509" s="116"/>
      <c r="T509" s="116"/>
      <c r="U509" s="116"/>
      <c r="V509" s="116"/>
      <c r="W509" s="116"/>
      <c r="X509" s="116"/>
      <c r="Y509" s="116"/>
      <c r="Z509" s="116"/>
      <c r="AA509" s="116"/>
      <c r="AB509" s="116"/>
      <c r="AC509" s="116"/>
      <c r="AD509" s="116"/>
      <c r="AE509" s="116"/>
      <c r="AF509" s="116"/>
      <c r="AG509" s="116"/>
      <c r="AH509" s="116"/>
    </row>
    <row r="510" spans="1:34" s="117" customFormat="1" x14ac:dyDescent="0.2">
      <c r="A510" s="99"/>
      <c r="B510" s="100">
        <v>1</v>
      </c>
      <c r="C510" s="100">
        <v>2</v>
      </c>
      <c r="D510" s="101">
        <f>IF(B510=1,$J$10,IF(B510=2,$J$11,IF(B510=3,$J$12," ")))</f>
        <v>0</v>
      </c>
      <c r="E510" s="102">
        <f>ROUND(C510*D510,2)</f>
        <v>0</v>
      </c>
      <c r="F510" s="111"/>
      <c r="G510" s="111"/>
      <c r="H510" s="112"/>
      <c r="I510" s="116"/>
      <c r="J510" s="116"/>
      <c r="K510" s="116"/>
      <c r="L510" s="116"/>
      <c r="M510" s="116"/>
      <c r="N510" s="116"/>
      <c r="O510" s="116"/>
      <c r="P510" s="116"/>
      <c r="Q510" s="116"/>
      <c r="R510" s="116"/>
      <c r="S510" s="116"/>
      <c r="T510" s="116"/>
      <c r="U510" s="116"/>
      <c r="V510" s="116"/>
      <c r="W510" s="116"/>
      <c r="X510" s="116"/>
      <c r="Y510" s="116"/>
      <c r="Z510" s="116"/>
      <c r="AA510" s="116"/>
      <c r="AB510" s="116"/>
      <c r="AC510" s="116"/>
      <c r="AD510" s="116"/>
      <c r="AE510" s="116"/>
      <c r="AF510" s="116"/>
      <c r="AG510" s="116"/>
      <c r="AH510" s="116"/>
    </row>
    <row r="511" spans="1:34" s="117" customFormat="1" x14ac:dyDescent="0.2">
      <c r="A511" s="99"/>
      <c r="B511" s="100">
        <v>2</v>
      </c>
      <c r="C511" s="100">
        <v>2</v>
      </c>
      <c r="D511" s="101">
        <f>IF(B511=1,$J$10,IF(B511=2,$J$11,IF(B511=3,$J$12," ")))</f>
        <v>0</v>
      </c>
      <c r="E511" s="102">
        <f>ROUND(C511*D511,2)</f>
        <v>0</v>
      </c>
      <c r="F511" s="111"/>
      <c r="G511" s="111"/>
      <c r="H511" s="112"/>
      <c r="I511" s="116"/>
      <c r="J511" s="116"/>
      <c r="K511" s="116"/>
      <c r="L511" s="116"/>
      <c r="M511" s="116"/>
      <c r="N511" s="116"/>
      <c r="O511" s="116"/>
      <c r="P511" s="116"/>
      <c r="Q511" s="116"/>
      <c r="R511" s="116"/>
      <c r="S511" s="116"/>
      <c r="T511" s="116"/>
      <c r="U511" s="116"/>
      <c r="V511" s="116"/>
      <c r="W511" s="116"/>
      <c r="X511" s="116"/>
      <c r="Y511" s="116"/>
      <c r="Z511" s="116"/>
      <c r="AA511" s="116"/>
      <c r="AB511" s="116"/>
      <c r="AC511" s="116"/>
      <c r="AD511" s="116"/>
      <c r="AE511" s="116"/>
      <c r="AF511" s="116"/>
      <c r="AG511" s="116"/>
      <c r="AH511" s="116"/>
    </row>
    <row r="512" spans="1:34" s="117" customFormat="1" x14ac:dyDescent="0.2">
      <c r="A512" s="99"/>
      <c r="B512" s="100">
        <v>3</v>
      </c>
      <c r="C512" s="100">
        <v>0</v>
      </c>
      <c r="D512" s="101">
        <f>IF(B512=1,$J$10,IF(B512=2,$J$11,IF(B512=3,$J$12," ")))</f>
        <v>0</v>
      </c>
      <c r="E512" s="102">
        <f>ROUND(C512*D512,2)</f>
        <v>0</v>
      </c>
      <c r="F512" s="111"/>
      <c r="G512" s="111"/>
      <c r="H512" s="112"/>
      <c r="I512" s="116"/>
      <c r="J512" s="116"/>
      <c r="K512" s="116"/>
      <c r="L512" s="116"/>
      <c r="M512" s="116"/>
      <c r="N512" s="116"/>
      <c r="O512" s="116"/>
      <c r="P512" s="116"/>
      <c r="Q512" s="116"/>
      <c r="R512" s="116"/>
      <c r="S512" s="116"/>
      <c r="T512" s="116"/>
      <c r="U512" s="116"/>
      <c r="V512" s="116"/>
      <c r="W512" s="116"/>
      <c r="X512" s="116"/>
      <c r="Y512" s="116"/>
      <c r="Z512" s="116"/>
      <c r="AA512" s="116"/>
      <c r="AB512" s="116"/>
      <c r="AC512" s="116"/>
      <c r="AD512" s="116"/>
      <c r="AE512" s="116"/>
      <c r="AF512" s="116"/>
      <c r="AG512" s="116"/>
      <c r="AH512" s="116"/>
    </row>
    <row r="513" spans="1:34" s="117" customFormat="1" x14ac:dyDescent="0.2">
      <c r="A513" s="107"/>
      <c r="B513" s="108"/>
      <c r="C513" s="108"/>
      <c r="D513" s="109"/>
      <c r="E513" s="110">
        <f>SUM(E510:E512)</f>
        <v>0</v>
      </c>
      <c r="F513" s="111"/>
      <c r="G513" s="111"/>
      <c r="H513" s="112"/>
      <c r="I513" s="116"/>
      <c r="J513" s="116"/>
      <c r="K513" s="116"/>
      <c r="L513" s="116"/>
      <c r="M513" s="116"/>
      <c r="N513" s="116"/>
      <c r="O513" s="116"/>
      <c r="P513" s="116"/>
      <c r="Q513" s="116"/>
      <c r="R513" s="116"/>
      <c r="S513" s="116"/>
      <c r="T513" s="116"/>
      <c r="U513" s="116"/>
      <c r="V513" s="116"/>
      <c r="W513" s="116"/>
      <c r="X513" s="116"/>
      <c r="Y513" s="116"/>
      <c r="Z513" s="116"/>
      <c r="AA513" s="116"/>
      <c r="AB513" s="116"/>
      <c r="AC513" s="116"/>
      <c r="AD513" s="116"/>
      <c r="AE513" s="116"/>
      <c r="AF513" s="116"/>
      <c r="AG513" s="116"/>
      <c r="AH513" s="116"/>
    </row>
    <row r="514" spans="1:34" s="117" customFormat="1" x14ac:dyDescent="0.2">
      <c r="A514" s="96">
        <f>A509+1</f>
        <v>98</v>
      </c>
      <c r="B514" s="475" t="s">
        <v>180</v>
      </c>
      <c r="C514" s="476"/>
      <c r="D514" s="476"/>
      <c r="E514" s="477"/>
      <c r="F514" s="111"/>
      <c r="G514" s="111"/>
      <c r="H514" s="112"/>
      <c r="I514" s="116"/>
      <c r="J514" s="116"/>
      <c r="K514" s="116"/>
      <c r="L514" s="116"/>
      <c r="M514" s="116"/>
      <c r="N514" s="116"/>
      <c r="O514" s="116"/>
      <c r="P514" s="116"/>
      <c r="Q514" s="116"/>
      <c r="R514" s="116"/>
      <c r="S514" s="116"/>
      <c r="T514" s="116"/>
      <c r="U514" s="116"/>
      <c r="V514" s="116"/>
      <c r="W514" s="116"/>
      <c r="X514" s="116"/>
      <c r="Y514" s="116"/>
      <c r="Z514" s="116"/>
      <c r="AA514" s="116"/>
      <c r="AB514" s="116"/>
      <c r="AC514" s="116"/>
      <c r="AD514" s="116"/>
      <c r="AE514" s="116"/>
      <c r="AF514" s="116"/>
      <c r="AG514" s="116"/>
      <c r="AH514" s="116"/>
    </row>
    <row r="515" spans="1:34" s="117" customFormat="1" x14ac:dyDescent="0.2">
      <c r="A515" s="99"/>
      <c r="B515" s="100">
        <v>1</v>
      </c>
      <c r="C515" s="100">
        <v>3</v>
      </c>
      <c r="D515" s="101">
        <f>IF(B515=1,$J$10,IF(B515=2,$J$11,IF(B515=3,$J$12," ")))</f>
        <v>0</v>
      </c>
      <c r="E515" s="102">
        <f>ROUND(C515*D515,2)</f>
        <v>0</v>
      </c>
      <c r="F515" s="111"/>
      <c r="G515" s="111"/>
      <c r="H515" s="112"/>
      <c r="I515" s="116"/>
      <c r="J515" s="116"/>
      <c r="K515" s="116"/>
      <c r="L515" s="116"/>
      <c r="M515" s="116"/>
      <c r="N515" s="116"/>
      <c r="O515" s="116"/>
      <c r="P515" s="116"/>
      <c r="Q515" s="116"/>
      <c r="R515" s="116"/>
      <c r="S515" s="116"/>
      <c r="T515" s="116"/>
      <c r="U515" s="116"/>
      <c r="V515" s="116"/>
      <c r="W515" s="116"/>
      <c r="X515" s="116"/>
      <c r="Y515" s="116"/>
      <c r="Z515" s="116"/>
      <c r="AA515" s="116"/>
      <c r="AB515" s="116"/>
      <c r="AC515" s="116"/>
      <c r="AD515" s="116"/>
      <c r="AE515" s="116"/>
      <c r="AF515" s="116"/>
      <c r="AG515" s="116"/>
      <c r="AH515" s="116"/>
    </row>
    <row r="516" spans="1:34" s="117" customFormat="1" x14ac:dyDescent="0.2">
      <c r="A516" s="99"/>
      <c r="B516" s="100">
        <v>2</v>
      </c>
      <c r="C516" s="100">
        <v>4</v>
      </c>
      <c r="D516" s="101">
        <f>IF(B516=1,$J$10,IF(B516=2,$J$11,IF(B516=3,$J$12," ")))</f>
        <v>0</v>
      </c>
      <c r="E516" s="102">
        <f>ROUND(C516*D516,2)</f>
        <v>0</v>
      </c>
      <c r="F516" s="111"/>
      <c r="G516" s="111"/>
      <c r="H516" s="112"/>
      <c r="I516" s="116"/>
      <c r="J516" s="116"/>
      <c r="K516" s="116"/>
      <c r="L516" s="116"/>
      <c r="M516" s="116"/>
      <c r="N516" s="116"/>
      <c r="O516" s="116"/>
      <c r="P516" s="116"/>
      <c r="Q516" s="116"/>
      <c r="R516" s="116"/>
      <c r="S516" s="116"/>
      <c r="T516" s="116"/>
      <c r="U516" s="116"/>
      <c r="V516" s="116"/>
      <c r="W516" s="116"/>
      <c r="X516" s="116"/>
      <c r="Y516" s="116"/>
      <c r="Z516" s="116"/>
      <c r="AA516" s="116"/>
      <c r="AB516" s="116"/>
      <c r="AC516" s="116"/>
      <c r="AD516" s="116"/>
      <c r="AE516" s="116"/>
      <c r="AF516" s="116"/>
      <c r="AG516" s="116"/>
      <c r="AH516" s="116"/>
    </row>
    <row r="517" spans="1:34" s="117" customFormat="1" x14ac:dyDescent="0.2">
      <c r="A517" s="99"/>
      <c r="B517" s="100">
        <v>3</v>
      </c>
      <c r="C517" s="100">
        <v>0</v>
      </c>
      <c r="D517" s="101">
        <f>IF(B517=1,$J$10,IF(B517=2,$J$11,IF(B517=3,$J$12," ")))</f>
        <v>0</v>
      </c>
      <c r="E517" s="102">
        <f>ROUND(C517*D517,2)</f>
        <v>0</v>
      </c>
      <c r="F517" s="111"/>
      <c r="G517" s="111"/>
      <c r="H517" s="112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  <c r="Z517" s="116"/>
      <c r="AA517" s="116"/>
      <c r="AB517" s="116"/>
      <c r="AC517" s="116"/>
      <c r="AD517" s="116"/>
      <c r="AE517" s="116"/>
      <c r="AF517" s="116"/>
      <c r="AG517" s="116"/>
      <c r="AH517" s="116"/>
    </row>
    <row r="518" spans="1:34" s="117" customFormat="1" x14ac:dyDescent="0.2">
      <c r="A518" s="107"/>
      <c r="B518" s="108"/>
      <c r="C518" s="108"/>
      <c r="D518" s="109"/>
      <c r="E518" s="110">
        <f>SUM(E515:E517)</f>
        <v>0</v>
      </c>
      <c r="F518" s="111"/>
      <c r="G518" s="111"/>
      <c r="H518" s="112"/>
      <c r="I518" s="116"/>
      <c r="J518" s="116"/>
      <c r="K518" s="116"/>
      <c r="L518" s="116"/>
      <c r="M518" s="116"/>
      <c r="N518" s="116"/>
      <c r="O518" s="116"/>
      <c r="P518" s="116"/>
      <c r="Q518" s="116"/>
      <c r="R518" s="116"/>
      <c r="S518" s="116"/>
      <c r="T518" s="116"/>
      <c r="U518" s="116"/>
      <c r="V518" s="116"/>
      <c r="W518" s="116"/>
      <c r="X518" s="116"/>
      <c r="Y518" s="116"/>
      <c r="Z518" s="116"/>
      <c r="AA518" s="116"/>
      <c r="AB518" s="116"/>
      <c r="AC518" s="116"/>
      <c r="AD518" s="116"/>
      <c r="AE518" s="116"/>
      <c r="AF518" s="116"/>
      <c r="AG518" s="116"/>
      <c r="AH518" s="116"/>
    </row>
    <row r="519" spans="1:34" s="117" customFormat="1" x14ac:dyDescent="0.2">
      <c r="A519" s="96">
        <f>A514+1</f>
        <v>99</v>
      </c>
      <c r="B519" s="475" t="s">
        <v>181</v>
      </c>
      <c r="C519" s="476"/>
      <c r="D519" s="476"/>
      <c r="E519" s="477"/>
      <c r="F519" s="111"/>
      <c r="G519" s="111"/>
      <c r="H519" s="112"/>
      <c r="I519" s="116"/>
      <c r="J519" s="116"/>
      <c r="K519" s="116"/>
      <c r="L519" s="116"/>
      <c r="M519" s="116"/>
      <c r="N519" s="116"/>
      <c r="O519" s="116"/>
      <c r="P519" s="116"/>
      <c r="Q519" s="116"/>
      <c r="R519" s="116"/>
      <c r="S519" s="116"/>
      <c r="T519" s="116"/>
      <c r="U519" s="116"/>
      <c r="V519" s="116"/>
      <c r="W519" s="116"/>
      <c r="X519" s="116"/>
      <c r="Y519" s="116"/>
      <c r="Z519" s="116"/>
      <c r="AA519" s="116"/>
      <c r="AB519" s="116"/>
      <c r="AC519" s="116"/>
      <c r="AD519" s="116"/>
      <c r="AE519" s="116"/>
      <c r="AF519" s="116"/>
      <c r="AG519" s="116"/>
      <c r="AH519" s="116"/>
    </row>
    <row r="520" spans="1:34" s="117" customFormat="1" x14ac:dyDescent="0.2">
      <c r="A520" s="99"/>
      <c r="B520" s="100">
        <v>1</v>
      </c>
      <c r="C520" s="100">
        <v>3</v>
      </c>
      <c r="D520" s="101">
        <f>IF(B520=1,$J$10,IF(B520=2,$J$11,IF(B520=3,$J$12," ")))</f>
        <v>0</v>
      </c>
      <c r="E520" s="102">
        <f>ROUND(C520*D520,2)</f>
        <v>0</v>
      </c>
      <c r="F520" s="111"/>
      <c r="G520" s="111"/>
      <c r="H520" s="112"/>
      <c r="I520" s="116"/>
      <c r="J520" s="116"/>
      <c r="K520" s="116"/>
      <c r="L520" s="116"/>
      <c r="M520" s="116"/>
      <c r="N520" s="116"/>
      <c r="O520" s="116"/>
      <c r="P520" s="116"/>
      <c r="Q520" s="116"/>
      <c r="R520" s="116"/>
      <c r="S520" s="116"/>
      <c r="T520" s="116"/>
      <c r="U520" s="116"/>
      <c r="V520" s="116"/>
      <c r="W520" s="116"/>
      <c r="X520" s="116"/>
      <c r="Y520" s="116"/>
      <c r="Z520" s="116"/>
      <c r="AA520" s="116"/>
      <c r="AB520" s="116"/>
      <c r="AC520" s="116"/>
      <c r="AD520" s="116"/>
      <c r="AE520" s="116"/>
      <c r="AF520" s="116"/>
      <c r="AG520" s="116"/>
      <c r="AH520" s="116"/>
    </row>
    <row r="521" spans="1:34" s="117" customFormat="1" x14ac:dyDescent="0.2">
      <c r="A521" s="99"/>
      <c r="B521" s="100">
        <v>2</v>
      </c>
      <c r="C521" s="100">
        <v>2</v>
      </c>
      <c r="D521" s="101">
        <f>IF(B521=1,$J$10,IF(B521=2,$J$11,IF(B521=3,$J$12," ")))</f>
        <v>0</v>
      </c>
      <c r="E521" s="102">
        <f>ROUND(C521*D521,2)</f>
        <v>0</v>
      </c>
      <c r="F521" s="111"/>
      <c r="G521" s="111"/>
      <c r="H521" s="112"/>
      <c r="I521" s="116"/>
      <c r="J521" s="116"/>
      <c r="K521" s="116"/>
      <c r="L521" s="116"/>
      <c r="M521" s="116"/>
      <c r="N521" s="116"/>
      <c r="O521" s="116"/>
      <c r="P521" s="116"/>
      <c r="Q521" s="116"/>
      <c r="R521" s="116"/>
      <c r="S521" s="116"/>
      <c r="T521" s="116"/>
      <c r="U521" s="116"/>
      <c r="V521" s="116"/>
      <c r="W521" s="116"/>
      <c r="X521" s="116"/>
      <c r="Y521" s="116"/>
      <c r="Z521" s="116"/>
      <c r="AA521" s="116"/>
      <c r="AB521" s="116"/>
      <c r="AC521" s="116"/>
      <c r="AD521" s="116"/>
      <c r="AE521" s="116"/>
      <c r="AF521" s="116"/>
      <c r="AG521" s="116"/>
      <c r="AH521" s="116"/>
    </row>
    <row r="522" spans="1:34" s="117" customFormat="1" x14ac:dyDescent="0.2">
      <c r="A522" s="99"/>
      <c r="B522" s="100">
        <v>3</v>
      </c>
      <c r="C522" s="100">
        <v>0</v>
      </c>
      <c r="D522" s="101">
        <f>IF(B522=1,$J$10,IF(B522=2,$J$11,IF(B522=3,$J$12," ")))</f>
        <v>0</v>
      </c>
      <c r="E522" s="102">
        <f>ROUND(C522*D522,2)</f>
        <v>0</v>
      </c>
      <c r="F522" s="111"/>
      <c r="G522" s="111"/>
      <c r="H522" s="112"/>
      <c r="I522" s="116"/>
      <c r="J522" s="116"/>
      <c r="K522" s="116"/>
      <c r="L522" s="116"/>
      <c r="M522" s="116"/>
      <c r="N522" s="116"/>
      <c r="O522" s="116"/>
      <c r="P522" s="116"/>
      <c r="Q522" s="116"/>
      <c r="R522" s="116"/>
      <c r="S522" s="116"/>
      <c r="T522" s="116"/>
      <c r="U522" s="116"/>
      <c r="V522" s="116"/>
      <c r="W522" s="116"/>
      <c r="X522" s="116"/>
      <c r="Y522" s="116"/>
      <c r="Z522" s="116"/>
      <c r="AA522" s="116"/>
      <c r="AB522" s="116"/>
      <c r="AC522" s="116"/>
      <c r="AD522" s="116"/>
      <c r="AE522" s="116"/>
      <c r="AF522" s="116"/>
      <c r="AG522" s="116"/>
      <c r="AH522" s="116"/>
    </row>
    <row r="523" spans="1:34" s="117" customFormat="1" x14ac:dyDescent="0.2">
      <c r="A523" s="107"/>
      <c r="B523" s="108"/>
      <c r="C523" s="108"/>
      <c r="D523" s="109"/>
      <c r="E523" s="110">
        <f>SUM(E520:E522)</f>
        <v>0</v>
      </c>
      <c r="F523" s="111"/>
      <c r="G523" s="111"/>
      <c r="H523" s="112"/>
      <c r="I523" s="116"/>
      <c r="J523" s="116"/>
      <c r="K523" s="116"/>
      <c r="L523" s="116"/>
      <c r="M523" s="116"/>
      <c r="N523" s="116"/>
      <c r="O523" s="116"/>
      <c r="P523" s="116"/>
      <c r="Q523" s="116"/>
      <c r="R523" s="116"/>
      <c r="S523" s="116"/>
      <c r="T523" s="116"/>
      <c r="U523" s="116"/>
      <c r="V523" s="116"/>
      <c r="W523" s="116"/>
      <c r="X523" s="116"/>
      <c r="Y523" s="116"/>
      <c r="Z523" s="116"/>
      <c r="AA523" s="116"/>
      <c r="AB523" s="116"/>
      <c r="AC523" s="116"/>
      <c r="AD523" s="116"/>
      <c r="AE523" s="116"/>
      <c r="AF523" s="116"/>
      <c r="AG523" s="116"/>
      <c r="AH523" s="116"/>
    </row>
    <row r="524" spans="1:34" s="117" customFormat="1" x14ac:dyDescent="0.2">
      <c r="A524" s="96">
        <f>A519+1</f>
        <v>100</v>
      </c>
      <c r="B524" s="475" t="s">
        <v>182</v>
      </c>
      <c r="C524" s="476"/>
      <c r="D524" s="476"/>
      <c r="E524" s="477"/>
      <c r="F524" s="111"/>
      <c r="G524" s="111"/>
      <c r="H524" s="112"/>
      <c r="I524" s="116"/>
      <c r="J524" s="116"/>
      <c r="K524" s="116"/>
      <c r="L524" s="116"/>
      <c r="M524" s="116"/>
      <c r="N524" s="116"/>
      <c r="O524" s="116"/>
      <c r="P524" s="116"/>
      <c r="Q524" s="116"/>
      <c r="R524" s="116"/>
      <c r="S524" s="116"/>
      <c r="T524" s="116"/>
      <c r="U524" s="116"/>
      <c r="V524" s="116"/>
      <c r="W524" s="116"/>
      <c r="X524" s="116"/>
      <c r="Y524" s="116"/>
      <c r="Z524" s="116"/>
      <c r="AA524" s="116"/>
      <c r="AB524" s="116"/>
      <c r="AC524" s="116"/>
      <c r="AD524" s="116"/>
      <c r="AE524" s="116"/>
      <c r="AF524" s="116"/>
      <c r="AG524" s="116"/>
      <c r="AH524" s="116"/>
    </row>
    <row r="525" spans="1:34" s="117" customFormat="1" x14ac:dyDescent="0.2">
      <c r="A525" s="99"/>
      <c r="B525" s="100">
        <v>1</v>
      </c>
      <c r="C525" s="100">
        <v>2</v>
      </c>
      <c r="D525" s="101">
        <f>IF(B525=1,$J$10,IF(B525=2,$J$11,IF(B525=3,$J$12," ")))</f>
        <v>0</v>
      </c>
      <c r="E525" s="102">
        <f>ROUND(C525*D525,2)</f>
        <v>0</v>
      </c>
      <c r="F525" s="111"/>
      <c r="G525" s="111"/>
      <c r="H525" s="112"/>
      <c r="I525" s="116"/>
      <c r="J525" s="116"/>
      <c r="K525" s="116"/>
      <c r="L525" s="116"/>
      <c r="M525" s="116"/>
      <c r="N525" s="116"/>
      <c r="O525" s="116"/>
      <c r="P525" s="116"/>
      <c r="Q525" s="116"/>
      <c r="R525" s="116"/>
      <c r="S525" s="116"/>
      <c r="T525" s="116"/>
      <c r="U525" s="116"/>
      <c r="V525" s="116"/>
      <c r="W525" s="116"/>
      <c r="X525" s="116"/>
      <c r="Y525" s="116"/>
      <c r="Z525" s="116"/>
      <c r="AA525" s="116"/>
      <c r="AB525" s="116"/>
      <c r="AC525" s="116"/>
      <c r="AD525" s="116"/>
      <c r="AE525" s="116"/>
      <c r="AF525" s="116"/>
      <c r="AG525" s="116"/>
      <c r="AH525" s="116"/>
    </row>
    <row r="526" spans="1:34" s="117" customFormat="1" x14ac:dyDescent="0.2">
      <c r="A526" s="99"/>
      <c r="B526" s="100">
        <v>2</v>
      </c>
      <c r="C526" s="100">
        <v>4</v>
      </c>
      <c r="D526" s="101">
        <f>IF(B526=1,$J$10,IF(B526=2,$J$11,IF(B526=3,$J$12," ")))</f>
        <v>0</v>
      </c>
      <c r="E526" s="102">
        <f>ROUND(C526*D526,2)</f>
        <v>0</v>
      </c>
      <c r="F526" s="111"/>
      <c r="G526" s="111"/>
      <c r="H526" s="112"/>
      <c r="I526" s="116"/>
      <c r="J526" s="116"/>
      <c r="K526" s="116"/>
      <c r="L526" s="116"/>
      <c r="M526" s="116"/>
      <c r="N526" s="116"/>
      <c r="O526" s="116"/>
      <c r="P526" s="116"/>
      <c r="Q526" s="116"/>
      <c r="R526" s="116"/>
      <c r="S526" s="116"/>
      <c r="T526" s="116"/>
      <c r="U526" s="116"/>
      <c r="V526" s="116"/>
      <c r="W526" s="116"/>
      <c r="X526" s="116"/>
      <c r="Y526" s="116"/>
      <c r="Z526" s="116"/>
      <c r="AA526" s="116"/>
      <c r="AB526" s="116"/>
      <c r="AC526" s="116"/>
      <c r="AD526" s="116"/>
      <c r="AE526" s="116"/>
      <c r="AF526" s="116"/>
      <c r="AG526" s="116"/>
      <c r="AH526" s="116"/>
    </row>
    <row r="527" spans="1:34" s="117" customFormat="1" x14ac:dyDescent="0.2">
      <c r="A527" s="99"/>
      <c r="B527" s="100">
        <v>3</v>
      </c>
      <c r="C527" s="100">
        <v>0</v>
      </c>
      <c r="D527" s="101">
        <f>IF(B527=1,$J$10,IF(B527=2,$J$11,IF(B527=3,$J$12," ")))</f>
        <v>0</v>
      </c>
      <c r="E527" s="102">
        <f>ROUND(C527*D527,2)</f>
        <v>0</v>
      </c>
      <c r="F527" s="111"/>
      <c r="G527" s="111"/>
      <c r="H527" s="112"/>
      <c r="I527" s="116"/>
      <c r="J527" s="116"/>
      <c r="K527" s="116"/>
      <c r="L527" s="116"/>
      <c r="M527" s="116"/>
      <c r="N527" s="116"/>
      <c r="O527" s="116"/>
      <c r="P527" s="116"/>
      <c r="Q527" s="116"/>
      <c r="R527" s="116"/>
      <c r="S527" s="116"/>
      <c r="T527" s="116"/>
      <c r="U527" s="116"/>
      <c r="V527" s="116"/>
      <c r="W527" s="116"/>
      <c r="X527" s="116"/>
      <c r="Y527" s="116"/>
      <c r="Z527" s="116"/>
      <c r="AA527" s="116"/>
      <c r="AB527" s="116"/>
      <c r="AC527" s="116"/>
      <c r="AD527" s="116"/>
      <c r="AE527" s="116"/>
      <c r="AF527" s="116"/>
      <c r="AG527" s="116"/>
      <c r="AH527" s="116"/>
    </row>
    <row r="528" spans="1:34" s="117" customFormat="1" x14ac:dyDescent="0.2">
      <c r="A528" s="107"/>
      <c r="B528" s="108"/>
      <c r="C528" s="108"/>
      <c r="D528" s="109"/>
      <c r="E528" s="110">
        <f>SUM(E525:E527)</f>
        <v>0</v>
      </c>
      <c r="F528" s="111"/>
      <c r="G528" s="111"/>
      <c r="H528" s="112"/>
      <c r="I528" s="116"/>
      <c r="J528" s="116"/>
      <c r="K528" s="116"/>
      <c r="L528" s="116"/>
      <c r="M528" s="116"/>
      <c r="N528" s="116"/>
      <c r="O528" s="116"/>
      <c r="P528" s="116"/>
      <c r="Q528" s="116"/>
      <c r="R528" s="116"/>
      <c r="S528" s="116"/>
      <c r="T528" s="116"/>
      <c r="U528" s="116"/>
      <c r="V528" s="116"/>
      <c r="W528" s="116"/>
      <c r="X528" s="116"/>
      <c r="Y528" s="116"/>
      <c r="Z528" s="116"/>
      <c r="AA528" s="116"/>
      <c r="AB528" s="116"/>
      <c r="AC528" s="116"/>
      <c r="AD528" s="116"/>
      <c r="AE528" s="116"/>
      <c r="AF528" s="116"/>
      <c r="AG528" s="116"/>
      <c r="AH528" s="116"/>
    </row>
    <row r="529" spans="1:34" s="117" customFormat="1" x14ac:dyDescent="0.2">
      <c r="A529" s="96">
        <f>A524+1</f>
        <v>101</v>
      </c>
      <c r="B529" s="475" t="s">
        <v>183</v>
      </c>
      <c r="C529" s="476"/>
      <c r="D529" s="476"/>
      <c r="E529" s="477"/>
      <c r="F529" s="111"/>
      <c r="G529" s="111"/>
      <c r="H529" s="112"/>
      <c r="I529" s="116"/>
      <c r="J529" s="116"/>
      <c r="K529" s="116"/>
      <c r="L529" s="116"/>
      <c r="M529" s="116"/>
      <c r="N529" s="116"/>
      <c r="O529" s="116"/>
      <c r="P529" s="116"/>
      <c r="Q529" s="116"/>
      <c r="R529" s="116"/>
      <c r="S529" s="116"/>
      <c r="T529" s="116"/>
      <c r="U529" s="116"/>
      <c r="V529" s="116"/>
      <c r="W529" s="116"/>
      <c r="X529" s="116"/>
      <c r="Y529" s="116"/>
      <c r="Z529" s="116"/>
      <c r="AA529" s="116"/>
      <c r="AB529" s="116"/>
      <c r="AC529" s="116"/>
      <c r="AD529" s="116"/>
      <c r="AE529" s="116"/>
      <c r="AF529" s="116"/>
      <c r="AG529" s="116"/>
      <c r="AH529" s="116"/>
    </row>
    <row r="530" spans="1:34" s="117" customFormat="1" x14ac:dyDescent="0.2">
      <c r="A530" s="99"/>
      <c r="B530" s="100">
        <v>1</v>
      </c>
      <c r="C530" s="100">
        <v>6</v>
      </c>
      <c r="D530" s="101">
        <f>IF(B530=1,$J$10,IF(B530=2,$J$11,IF(B530=3,$J$12," ")))</f>
        <v>0</v>
      </c>
      <c r="E530" s="102">
        <f>ROUND(C530*D530,2)</f>
        <v>0</v>
      </c>
      <c r="F530" s="111"/>
      <c r="G530" s="111"/>
      <c r="H530" s="112"/>
      <c r="I530" s="116"/>
      <c r="J530" s="116"/>
      <c r="K530" s="116"/>
      <c r="L530" s="116"/>
      <c r="M530" s="116"/>
      <c r="N530" s="116"/>
      <c r="O530" s="116"/>
      <c r="P530" s="116"/>
      <c r="Q530" s="116"/>
      <c r="R530" s="116"/>
      <c r="S530" s="116"/>
      <c r="T530" s="116"/>
      <c r="U530" s="116"/>
      <c r="V530" s="116"/>
      <c r="W530" s="116"/>
      <c r="X530" s="116"/>
      <c r="Y530" s="116"/>
      <c r="Z530" s="116"/>
      <c r="AA530" s="116"/>
      <c r="AB530" s="116"/>
      <c r="AC530" s="116"/>
      <c r="AD530" s="116"/>
      <c r="AE530" s="116"/>
      <c r="AF530" s="116"/>
      <c r="AG530" s="116"/>
      <c r="AH530" s="116"/>
    </row>
    <row r="531" spans="1:34" s="117" customFormat="1" x14ac:dyDescent="0.2">
      <c r="A531" s="99"/>
      <c r="B531" s="100">
        <v>2</v>
      </c>
      <c r="C531" s="100">
        <v>6</v>
      </c>
      <c r="D531" s="101">
        <f>IF(B531=1,$J$10,IF(B531=2,$J$11,IF(B531=3,$J$12," ")))</f>
        <v>0</v>
      </c>
      <c r="E531" s="102">
        <f>ROUND(C531*D531,2)</f>
        <v>0</v>
      </c>
      <c r="F531" s="111"/>
      <c r="G531" s="111"/>
      <c r="H531" s="112"/>
      <c r="I531" s="116"/>
      <c r="J531" s="116"/>
      <c r="K531" s="116"/>
      <c r="L531" s="116"/>
      <c r="M531" s="116"/>
      <c r="N531" s="116"/>
      <c r="O531" s="116"/>
      <c r="P531" s="116"/>
      <c r="Q531" s="116"/>
      <c r="R531" s="116"/>
      <c r="S531" s="116"/>
      <c r="T531" s="116"/>
      <c r="U531" s="116"/>
      <c r="V531" s="116"/>
      <c r="W531" s="116"/>
      <c r="X531" s="116"/>
      <c r="Y531" s="116"/>
      <c r="Z531" s="116"/>
      <c r="AA531" s="116"/>
      <c r="AB531" s="116"/>
      <c r="AC531" s="116"/>
      <c r="AD531" s="116"/>
      <c r="AE531" s="116"/>
      <c r="AF531" s="116"/>
      <c r="AG531" s="116"/>
      <c r="AH531" s="116"/>
    </row>
    <row r="532" spans="1:34" s="117" customFormat="1" x14ac:dyDescent="0.2">
      <c r="A532" s="99"/>
      <c r="B532" s="100">
        <v>3</v>
      </c>
      <c r="C532" s="100">
        <v>0</v>
      </c>
      <c r="D532" s="101">
        <f>IF(B532=1,$J$10,IF(B532=2,$J$11,IF(B532=3,$J$12," ")))</f>
        <v>0</v>
      </c>
      <c r="E532" s="102">
        <f>ROUND(C532*D532,2)</f>
        <v>0</v>
      </c>
      <c r="F532" s="111"/>
      <c r="G532" s="111"/>
      <c r="H532" s="112"/>
      <c r="I532" s="116"/>
      <c r="J532" s="116"/>
      <c r="K532" s="116"/>
      <c r="L532" s="116"/>
      <c r="M532" s="116"/>
      <c r="N532" s="116"/>
      <c r="O532" s="116"/>
      <c r="P532" s="116"/>
      <c r="Q532" s="116"/>
      <c r="R532" s="116"/>
      <c r="S532" s="116"/>
      <c r="T532" s="116"/>
      <c r="U532" s="116"/>
      <c r="V532" s="116"/>
      <c r="W532" s="116"/>
      <c r="X532" s="116"/>
      <c r="Y532" s="116"/>
      <c r="Z532" s="116"/>
      <c r="AA532" s="116"/>
      <c r="AB532" s="116"/>
      <c r="AC532" s="116"/>
      <c r="AD532" s="116"/>
      <c r="AE532" s="116"/>
      <c r="AF532" s="116"/>
      <c r="AG532" s="116"/>
      <c r="AH532" s="116"/>
    </row>
    <row r="533" spans="1:34" s="117" customFormat="1" x14ac:dyDescent="0.2">
      <c r="A533" s="107"/>
      <c r="B533" s="108"/>
      <c r="C533" s="108"/>
      <c r="D533" s="109"/>
      <c r="E533" s="110">
        <f>SUM(E530:E532)</f>
        <v>0</v>
      </c>
      <c r="F533" s="111"/>
      <c r="G533" s="111"/>
      <c r="H533" s="112"/>
      <c r="I533" s="116"/>
      <c r="J533" s="116"/>
      <c r="K533" s="116"/>
      <c r="L533" s="116"/>
      <c r="M533" s="116"/>
      <c r="N533" s="116"/>
      <c r="O533" s="116"/>
      <c r="P533" s="116"/>
      <c r="Q533" s="116"/>
      <c r="R533" s="116"/>
      <c r="S533" s="116"/>
      <c r="T533" s="116"/>
      <c r="U533" s="116"/>
      <c r="V533" s="116"/>
      <c r="W533" s="116"/>
      <c r="X533" s="116"/>
      <c r="Y533" s="116"/>
      <c r="Z533" s="116"/>
      <c r="AA533" s="116"/>
      <c r="AB533" s="116"/>
      <c r="AC533" s="116"/>
      <c r="AD533" s="116"/>
      <c r="AE533" s="116"/>
      <c r="AF533" s="116"/>
      <c r="AG533" s="116"/>
      <c r="AH533" s="116"/>
    </row>
    <row r="534" spans="1:34" s="117" customFormat="1" x14ac:dyDescent="0.2">
      <c r="A534" s="96">
        <f>A524+1</f>
        <v>101</v>
      </c>
      <c r="B534" s="475" t="s">
        <v>184</v>
      </c>
      <c r="C534" s="476"/>
      <c r="D534" s="476"/>
      <c r="E534" s="477"/>
      <c r="F534" s="111"/>
      <c r="G534" s="111"/>
      <c r="H534" s="112"/>
      <c r="I534" s="116"/>
      <c r="J534" s="116"/>
      <c r="K534" s="116"/>
      <c r="L534" s="116"/>
      <c r="M534" s="116"/>
      <c r="N534" s="116"/>
      <c r="O534" s="116"/>
      <c r="P534" s="116"/>
      <c r="Q534" s="116"/>
      <c r="R534" s="116"/>
      <c r="S534" s="116"/>
      <c r="T534" s="116"/>
      <c r="U534" s="116"/>
      <c r="V534" s="116"/>
      <c r="W534" s="116"/>
      <c r="X534" s="116"/>
      <c r="Y534" s="116"/>
      <c r="Z534" s="116"/>
      <c r="AA534" s="116"/>
      <c r="AB534" s="116"/>
      <c r="AC534" s="116"/>
      <c r="AD534" s="116"/>
      <c r="AE534" s="116"/>
      <c r="AF534" s="116"/>
      <c r="AG534" s="116"/>
      <c r="AH534" s="116"/>
    </row>
    <row r="535" spans="1:34" s="117" customFormat="1" x14ac:dyDescent="0.2">
      <c r="A535" s="99"/>
      <c r="B535" s="100">
        <v>1</v>
      </c>
      <c r="C535" s="100">
        <v>1</v>
      </c>
      <c r="D535" s="101">
        <f>IF(B535=1,$J$10,IF(B535=2,$J$11,IF(B535=3,$J$12," ")))</f>
        <v>0</v>
      </c>
      <c r="E535" s="102">
        <f>ROUND(C535*D535,2)</f>
        <v>0</v>
      </c>
      <c r="F535" s="111"/>
      <c r="G535" s="111"/>
      <c r="H535" s="112"/>
      <c r="I535" s="116"/>
      <c r="J535" s="116"/>
      <c r="K535" s="116"/>
      <c r="L535" s="116"/>
      <c r="M535" s="116"/>
      <c r="N535" s="116"/>
      <c r="O535" s="116"/>
      <c r="P535" s="116"/>
      <c r="Q535" s="116"/>
      <c r="R535" s="116"/>
      <c r="S535" s="116"/>
      <c r="T535" s="116"/>
      <c r="U535" s="116"/>
      <c r="V535" s="116"/>
      <c r="W535" s="116"/>
      <c r="X535" s="116"/>
      <c r="Y535" s="116"/>
      <c r="Z535" s="116"/>
      <c r="AA535" s="116"/>
      <c r="AB535" s="116"/>
      <c r="AC535" s="116"/>
      <c r="AD535" s="116"/>
      <c r="AE535" s="116"/>
      <c r="AF535" s="116"/>
      <c r="AG535" s="116"/>
      <c r="AH535" s="116"/>
    </row>
    <row r="536" spans="1:34" s="117" customFormat="1" x14ac:dyDescent="0.2">
      <c r="A536" s="99"/>
      <c r="B536" s="100">
        <v>2</v>
      </c>
      <c r="C536" s="100">
        <v>2</v>
      </c>
      <c r="D536" s="101">
        <f>IF(B536=1,$J$10,IF(B536=2,$J$11,IF(B536=3,$J$12," ")))</f>
        <v>0</v>
      </c>
      <c r="E536" s="102">
        <f>ROUND(C536*D536,2)</f>
        <v>0</v>
      </c>
      <c r="F536" s="111"/>
      <c r="G536" s="111"/>
      <c r="H536" s="112"/>
      <c r="I536" s="116"/>
      <c r="J536" s="116"/>
      <c r="K536" s="116"/>
      <c r="L536" s="116"/>
      <c r="M536" s="116"/>
      <c r="N536" s="116"/>
      <c r="O536" s="116"/>
      <c r="P536" s="116"/>
      <c r="Q536" s="116"/>
      <c r="R536" s="116"/>
      <c r="S536" s="116"/>
      <c r="T536" s="116"/>
      <c r="U536" s="116"/>
      <c r="V536" s="116"/>
      <c r="W536" s="116"/>
      <c r="X536" s="116"/>
      <c r="Y536" s="116"/>
      <c r="Z536" s="116"/>
      <c r="AA536" s="116"/>
      <c r="AB536" s="116"/>
      <c r="AC536" s="116"/>
      <c r="AD536" s="116"/>
      <c r="AE536" s="116"/>
      <c r="AF536" s="116"/>
      <c r="AG536" s="116"/>
      <c r="AH536" s="116"/>
    </row>
    <row r="537" spans="1:34" s="117" customFormat="1" x14ac:dyDescent="0.2">
      <c r="A537" s="99"/>
      <c r="B537" s="100">
        <v>3</v>
      </c>
      <c r="C537" s="100">
        <v>0</v>
      </c>
      <c r="D537" s="101">
        <f>IF(B537=1,$J$10,IF(B537=2,$J$11,IF(B537=3,$J$12," ")))</f>
        <v>0</v>
      </c>
      <c r="E537" s="102">
        <f>ROUND(C537*D537,2)</f>
        <v>0</v>
      </c>
      <c r="F537" s="111"/>
      <c r="G537" s="111"/>
      <c r="H537" s="112"/>
      <c r="I537" s="116"/>
      <c r="J537" s="116"/>
      <c r="K537" s="116"/>
      <c r="L537" s="116"/>
      <c r="M537" s="116"/>
      <c r="N537" s="116"/>
      <c r="O537" s="116"/>
      <c r="P537" s="116"/>
      <c r="Q537" s="116"/>
      <c r="R537" s="116"/>
      <c r="S537" s="116"/>
      <c r="T537" s="116"/>
      <c r="U537" s="116"/>
      <c r="V537" s="116"/>
      <c r="W537" s="116"/>
      <c r="X537" s="116"/>
      <c r="Y537" s="116"/>
      <c r="Z537" s="116"/>
      <c r="AA537" s="116"/>
      <c r="AB537" s="116"/>
      <c r="AC537" s="116"/>
      <c r="AD537" s="116"/>
      <c r="AE537" s="116"/>
      <c r="AF537" s="116"/>
      <c r="AG537" s="116"/>
      <c r="AH537" s="116"/>
    </row>
    <row r="538" spans="1:34" s="117" customFormat="1" x14ac:dyDescent="0.2">
      <c r="A538" s="107"/>
      <c r="B538" s="108"/>
      <c r="C538" s="108"/>
      <c r="D538" s="109"/>
      <c r="E538" s="110">
        <f>SUM(E535:E537)</f>
        <v>0</v>
      </c>
      <c r="F538" s="111"/>
      <c r="G538" s="111"/>
      <c r="H538" s="112"/>
      <c r="I538" s="116"/>
      <c r="J538" s="116"/>
      <c r="K538" s="116"/>
      <c r="L538" s="116"/>
      <c r="M538" s="116"/>
      <c r="N538" s="116"/>
      <c r="O538" s="116"/>
      <c r="P538" s="116"/>
      <c r="Q538" s="116"/>
      <c r="R538" s="116"/>
      <c r="S538" s="116"/>
      <c r="T538" s="116"/>
      <c r="U538" s="116"/>
      <c r="V538" s="116"/>
      <c r="W538" s="116"/>
      <c r="X538" s="116"/>
      <c r="Y538" s="116"/>
      <c r="Z538" s="116"/>
      <c r="AA538" s="116"/>
      <c r="AB538" s="116"/>
      <c r="AC538" s="116"/>
      <c r="AD538" s="116"/>
      <c r="AE538" s="116"/>
      <c r="AF538" s="116"/>
      <c r="AG538" s="116"/>
      <c r="AH538" s="116"/>
    </row>
    <row r="539" spans="1:34" s="117" customFormat="1" x14ac:dyDescent="0.2">
      <c r="A539" s="107"/>
      <c r="B539" s="108"/>
      <c r="C539" s="108"/>
      <c r="D539" s="109"/>
      <c r="E539" s="118"/>
      <c r="F539" s="111"/>
      <c r="G539" s="111"/>
      <c r="H539" s="112"/>
      <c r="I539" s="116"/>
      <c r="J539" s="116"/>
      <c r="K539" s="116"/>
      <c r="L539" s="116"/>
      <c r="M539" s="116"/>
      <c r="N539" s="116"/>
      <c r="O539" s="116"/>
      <c r="P539" s="116"/>
      <c r="Q539" s="116"/>
      <c r="R539" s="116"/>
      <c r="S539" s="116"/>
      <c r="T539" s="116"/>
      <c r="U539" s="116"/>
      <c r="V539" s="116"/>
      <c r="W539" s="116"/>
      <c r="X539" s="116"/>
      <c r="Y539" s="116"/>
      <c r="Z539" s="116"/>
      <c r="AA539" s="116"/>
      <c r="AB539" s="116"/>
      <c r="AC539" s="116"/>
      <c r="AD539" s="116"/>
      <c r="AE539" s="116"/>
      <c r="AF539" s="116"/>
      <c r="AG539" s="116"/>
      <c r="AH539" s="116"/>
    </row>
    <row r="540" spans="1:34" x14ac:dyDescent="0.2">
      <c r="A540" s="119" t="s">
        <v>8</v>
      </c>
      <c r="B540" s="120"/>
      <c r="C540" s="121">
        <f>SUM(C14:C539)</f>
        <v>410</v>
      </c>
      <c r="D540" s="120"/>
      <c r="E540" s="122">
        <f>SUM(E13:E539)</f>
        <v>0</v>
      </c>
      <c r="I540" s="116"/>
    </row>
    <row r="541" spans="1:34" s="124" customFormat="1" x14ac:dyDescent="0.2">
      <c r="A541" s="72"/>
      <c r="B541" s="72"/>
      <c r="C541" s="72"/>
      <c r="D541" s="72"/>
      <c r="E541" s="72"/>
      <c r="F541" s="111"/>
      <c r="G541" s="111"/>
      <c r="H541" s="112"/>
      <c r="I541" s="116"/>
      <c r="J541" s="123"/>
      <c r="K541" s="123"/>
      <c r="L541" s="123"/>
      <c r="M541" s="123"/>
      <c r="N541" s="123"/>
      <c r="O541" s="123"/>
      <c r="P541" s="123"/>
      <c r="Q541" s="123"/>
      <c r="R541" s="123"/>
      <c r="S541" s="123"/>
      <c r="T541" s="123"/>
      <c r="U541" s="123"/>
      <c r="V541" s="123"/>
      <c r="W541" s="123"/>
      <c r="X541" s="123"/>
      <c r="Y541" s="123"/>
      <c r="Z541" s="123"/>
      <c r="AA541" s="123"/>
      <c r="AB541" s="123"/>
      <c r="AC541" s="123"/>
      <c r="AD541" s="123"/>
      <c r="AE541" s="123"/>
      <c r="AF541" s="123"/>
      <c r="AG541" s="123"/>
      <c r="AH541" s="123"/>
    </row>
    <row r="542" spans="1:34" s="124" customFormat="1" x14ac:dyDescent="0.2">
      <c r="A542" s="72"/>
      <c r="B542" s="72"/>
      <c r="C542" s="72"/>
      <c r="D542" s="72"/>
      <c r="E542" s="72"/>
      <c r="F542" s="111"/>
      <c r="G542" s="111"/>
      <c r="H542" s="112"/>
      <c r="I542" s="116"/>
      <c r="J542" s="123"/>
      <c r="K542" s="123"/>
      <c r="L542" s="123"/>
      <c r="M542" s="123"/>
      <c r="N542" s="123"/>
      <c r="O542" s="123"/>
      <c r="P542" s="123"/>
      <c r="Q542" s="123"/>
      <c r="R542" s="123"/>
      <c r="S542" s="123"/>
      <c r="T542" s="123"/>
      <c r="U542" s="123"/>
      <c r="V542" s="123"/>
      <c r="W542" s="123"/>
      <c r="X542" s="123"/>
      <c r="Y542" s="123"/>
      <c r="Z542" s="123"/>
      <c r="AA542" s="123"/>
      <c r="AB542" s="123"/>
      <c r="AC542" s="123"/>
      <c r="AD542" s="123"/>
      <c r="AE542" s="123"/>
      <c r="AF542" s="123"/>
      <c r="AG542" s="123"/>
      <c r="AH542" s="123"/>
    </row>
    <row r="544" spans="1:34" x14ac:dyDescent="0.2">
      <c r="I544" s="123"/>
    </row>
    <row r="545" spans="1:34" x14ac:dyDescent="0.2">
      <c r="I545" s="123"/>
    </row>
    <row r="548" spans="1:34" s="115" customFormat="1" x14ac:dyDescent="0.2">
      <c r="A548" s="72"/>
      <c r="B548" s="72"/>
      <c r="C548" s="72"/>
      <c r="D548" s="72"/>
      <c r="E548" s="72"/>
      <c r="F548" s="111"/>
      <c r="G548" s="111"/>
      <c r="H548" s="112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  <c r="AA548" s="74"/>
      <c r="AB548" s="74"/>
      <c r="AC548" s="74"/>
      <c r="AD548" s="74"/>
      <c r="AE548" s="74"/>
      <c r="AF548" s="74"/>
      <c r="AG548" s="74"/>
      <c r="AH548" s="74"/>
    </row>
    <row r="552" spans="1:34" s="124" customFormat="1" x14ac:dyDescent="0.2">
      <c r="A552" s="72"/>
      <c r="B552" s="72"/>
      <c r="C552" s="72"/>
      <c r="D552" s="72"/>
      <c r="E552" s="72"/>
      <c r="F552" s="111"/>
      <c r="G552" s="111"/>
      <c r="H552" s="112"/>
      <c r="I552" s="74"/>
      <c r="J552" s="123"/>
      <c r="K552" s="123"/>
      <c r="L552" s="123"/>
      <c r="M552" s="123"/>
      <c r="N552" s="123"/>
      <c r="O552" s="123"/>
      <c r="P552" s="123"/>
      <c r="Q552" s="123"/>
      <c r="R552" s="123"/>
      <c r="S552" s="123"/>
      <c r="T552" s="123"/>
      <c r="U552" s="123"/>
      <c r="V552" s="123"/>
      <c r="W552" s="123"/>
      <c r="X552" s="123"/>
      <c r="Y552" s="123"/>
      <c r="Z552" s="123"/>
      <c r="AA552" s="123"/>
      <c r="AB552" s="123"/>
      <c r="AC552" s="123"/>
      <c r="AD552" s="123"/>
      <c r="AE552" s="123"/>
      <c r="AF552" s="123"/>
      <c r="AG552" s="123"/>
      <c r="AH552" s="123"/>
    </row>
    <row r="553" spans="1:34" s="126" customFormat="1" x14ac:dyDescent="0.2">
      <c r="A553" s="72"/>
      <c r="B553" s="72"/>
      <c r="C553" s="72"/>
      <c r="D553" s="72"/>
      <c r="E553" s="72"/>
      <c r="F553" s="111"/>
      <c r="G553" s="111"/>
      <c r="H553" s="112"/>
      <c r="I553" s="74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  <c r="Z553" s="125"/>
      <c r="AA553" s="125"/>
      <c r="AB553" s="125"/>
      <c r="AC553" s="125"/>
      <c r="AD553" s="125"/>
      <c r="AE553" s="125"/>
      <c r="AF553" s="125"/>
      <c r="AG553" s="125"/>
      <c r="AH553" s="125"/>
    </row>
    <row r="555" spans="1:34" x14ac:dyDescent="0.2">
      <c r="I555" s="123"/>
    </row>
    <row r="556" spans="1:34" x14ac:dyDescent="0.2">
      <c r="I556" s="125"/>
    </row>
    <row r="559" spans="1:34" s="115" customFormat="1" x14ac:dyDescent="0.2">
      <c r="A559" s="72"/>
      <c r="B559" s="72"/>
      <c r="C559" s="72"/>
      <c r="D559" s="72"/>
      <c r="E559" s="72"/>
      <c r="F559" s="111"/>
      <c r="G559" s="111"/>
      <c r="H559" s="112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  <c r="AA559" s="74"/>
      <c r="AB559" s="74"/>
      <c r="AC559" s="74"/>
      <c r="AD559" s="74"/>
      <c r="AE559" s="74"/>
      <c r="AF559" s="74"/>
      <c r="AG559" s="74"/>
      <c r="AH559" s="74"/>
    </row>
    <row r="665" spans="1:34" s="124" customFormat="1" x14ac:dyDescent="0.2">
      <c r="A665" s="72"/>
      <c r="B665" s="72"/>
      <c r="C665" s="72"/>
      <c r="D665" s="72"/>
      <c r="E665" s="72"/>
      <c r="F665" s="111"/>
      <c r="G665" s="111"/>
      <c r="H665" s="112"/>
      <c r="I665" s="74"/>
      <c r="J665" s="123"/>
      <c r="K665" s="123"/>
      <c r="L665" s="123"/>
      <c r="M665" s="123"/>
      <c r="N665" s="123"/>
      <c r="O665" s="123"/>
      <c r="P665" s="123"/>
      <c r="Q665" s="123"/>
      <c r="R665" s="123"/>
      <c r="S665" s="123"/>
      <c r="T665" s="123"/>
      <c r="U665" s="123"/>
      <c r="V665" s="123"/>
      <c r="W665" s="123"/>
      <c r="X665" s="123"/>
      <c r="Y665" s="123"/>
      <c r="Z665" s="123"/>
      <c r="AA665" s="123"/>
      <c r="AB665" s="123"/>
      <c r="AC665" s="123"/>
      <c r="AD665" s="123"/>
      <c r="AE665" s="123"/>
      <c r="AF665" s="123"/>
      <c r="AG665" s="123"/>
      <c r="AH665" s="123"/>
    </row>
    <row r="668" spans="1:34" x14ac:dyDescent="0.2">
      <c r="I668" s="123"/>
    </row>
  </sheetData>
  <mergeCells count="115">
    <mergeCell ref="C1:E1"/>
    <mergeCell ref="C2:E2"/>
    <mergeCell ref="C3:E3"/>
    <mergeCell ref="C4:H4"/>
    <mergeCell ref="A11:A12"/>
    <mergeCell ref="B11:B12"/>
    <mergeCell ref="C11:C12"/>
    <mergeCell ref="D11:D12"/>
    <mergeCell ref="E11:E12"/>
    <mergeCell ref="B38:E38"/>
    <mergeCell ref="B43:E43"/>
    <mergeCell ref="B48:E48"/>
    <mergeCell ref="B53:E53"/>
    <mergeCell ref="B58:E58"/>
    <mergeCell ref="B63:E63"/>
    <mergeCell ref="F11:F12"/>
    <mergeCell ref="B13:E13"/>
    <mergeCell ref="B18:E18"/>
    <mergeCell ref="B23:E23"/>
    <mergeCell ref="B28:E28"/>
    <mergeCell ref="B33:E33"/>
    <mergeCell ref="B98:E98"/>
    <mergeCell ref="B103:E103"/>
    <mergeCell ref="B108:E108"/>
    <mergeCell ref="B113:E113"/>
    <mergeCell ref="B118:E118"/>
    <mergeCell ref="B123:E123"/>
    <mergeCell ref="B68:E68"/>
    <mergeCell ref="B73:E73"/>
    <mergeCell ref="B78:E78"/>
    <mergeCell ref="B83:E83"/>
    <mergeCell ref="B88:E88"/>
    <mergeCell ref="B93:E93"/>
    <mergeCell ref="B158:E158"/>
    <mergeCell ref="B163:E163"/>
    <mergeCell ref="B168:E168"/>
    <mergeCell ref="B173:E173"/>
    <mergeCell ref="B178:E178"/>
    <mergeCell ref="B183:E183"/>
    <mergeCell ref="B128:E128"/>
    <mergeCell ref="B133:E133"/>
    <mergeCell ref="B138:E138"/>
    <mergeCell ref="B143:E143"/>
    <mergeCell ref="B148:E148"/>
    <mergeCell ref="B153:E153"/>
    <mergeCell ref="B218:E218"/>
    <mergeCell ref="B223:E223"/>
    <mergeCell ref="B228:E228"/>
    <mergeCell ref="B233:E233"/>
    <mergeCell ref="B238:E238"/>
    <mergeCell ref="B243:E243"/>
    <mergeCell ref="B188:E188"/>
    <mergeCell ref="B193:E193"/>
    <mergeCell ref="B198:E198"/>
    <mergeCell ref="B203:E203"/>
    <mergeCell ref="B208:E208"/>
    <mergeCell ref="B213:E213"/>
    <mergeCell ref="B278:E278"/>
    <mergeCell ref="B283:E283"/>
    <mergeCell ref="B288:E288"/>
    <mergeCell ref="B293:E293"/>
    <mergeCell ref="B298:E298"/>
    <mergeCell ref="B303:E303"/>
    <mergeCell ref="B248:E248"/>
    <mergeCell ref="B253:E253"/>
    <mergeCell ref="B258:E258"/>
    <mergeCell ref="B263:E263"/>
    <mergeCell ref="B268:E268"/>
    <mergeCell ref="B273:E273"/>
    <mergeCell ref="B338:E338"/>
    <mergeCell ref="B343:E343"/>
    <mergeCell ref="B348:E348"/>
    <mergeCell ref="B353:E353"/>
    <mergeCell ref="B358:E358"/>
    <mergeCell ref="B363:E363"/>
    <mergeCell ref="B308:E308"/>
    <mergeCell ref="B313:E313"/>
    <mergeCell ref="B318:E318"/>
    <mergeCell ref="B323:E323"/>
    <mergeCell ref="B328:E328"/>
    <mergeCell ref="B333:E333"/>
    <mergeCell ref="B399:E399"/>
    <mergeCell ref="B404:E404"/>
    <mergeCell ref="B409:E409"/>
    <mergeCell ref="B414:E414"/>
    <mergeCell ref="B419:E419"/>
    <mergeCell ref="B424:E424"/>
    <mergeCell ref="B368:E368"/>
    <mergeCell ref="B373:E373"/>
    <mergeCell ref="B378:E378"/>
    <mergeCell ref="B383:E383"/>
    <mergeCell ref="B388:E388"/>
    <mergeCell ref="B393:E393"/>
    <mergeCell ref="B459:E459"/>
    <mergeCell ref="B464:E464"/>
    <mergeCell ref="B469:E469"/>
    <mergeCell ref="B474:E474"/>
    <mergeCell ref="B479:E479"/>
    <mergeCell ref="B484:E484"/>
    <mergeCell ref="B429:E429"/>
    <mergeCell ref="B434:E434"/>
    <mergeCell ref="B439:E439"/>
    <mergeCell ref="B444:E444"/>
    <mergeCell ref="B449:E449"/>
    <mergeCell ref="B454:E454"/>
    <mergeCell ref="B519:E519"/>
    <mergeCell ref="B524:E524"/>
    <mergeCell ref="B529:E529"/>
    <mergeCell ref="B534:E534"/>
    <mergeCell ref="B489:E489"/>
    <mergeCell ref="B494:E494"/>
    <mergeCell ref="B499:E499"/>
    <mergeCell ref="B504:E504"/>
    <mergeCell ref="B509:E509"/>
    <mergeCell ref="B514:E514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r:id="rId1"/>
  <rowBreaks count="11" manualBreakCount="11">
    <brk id="57" max="4" man="1"/>
    <brk id="128" max="4" man="1"/>
    <brk id="157" max="4" man="1"/>
    <brk id="202" max="4" man="1"/>
    <brk id="247" max="4" man="1"/>
    <brk id="292" max="4" man="1"/>
    <brk id="332" max="4" man="1"/>
    <brk id="377" max="4" man="1"/>
    <brk id="428" max="4" man="1"/>
    <brk id="473" max="4" man="1"/>
    <brk id="518" max="4" man="1"/>
  </rowBreaks>
  <colBreaks count="1" manualBreakCount="1">
    <brk id="5" max="1048575" man="1"/>
  </col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8193" r:id="rId4">
          <objectPr defaultSize="0" autoPict="0" r:id="rId5">
            <anchor moveWithCells="1" sizeWithCells="1">
              <from>
                <xdr:col>0</xdr:col>
                <xdr:colOff>76200</xdr:colOff>
                <xdr:row>0</xdr:row>
                <xdr:rowOff>57150</xdr:rowOff>
              </from>
              <to>
                <xdr:col>2</xdr:col>
                <xdr:colOff>9525</xdr:colOff>
                <xdr:row>2</xdr:row>
                <xdr:rowOff>142875</xdr:rowOff>
              </to>
            </anchor>
          </objectPr>
        </oleObject>
      </mc:Choice>
      <mc:Fallback>
        <oleObject progId="Figura do Microsoft Photo Editor 3.0" shapeId="819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view="pageBreakPreview" topLeftCell="B1" zoomScale="73" zoomScaleNormal="100" zoomScaleSheetLayoutView="73" workbookViewId="0">
      <selection activeCell="H42" sqref="H42"/>
    </sheetView>
  </sheetViews>
  <sheetFormatPr defaultRowHeight="12.75" x14ac:dyDescent="0.2"/>
  <cols>
    <col min="1" max="1" width="7.28515625" style="127" bestFit="1" customWidth="1"/>
    <col min="2" max="2" width="15.28515625" style="127" customWidth="1"/>
    <col min="3" max="3" width="19.85546875" style="127" customWidth="1"/>
    <col min="4" max="4" width="17.28515625" style="127" customWidth="1"/>
    <col min="5" max="5" width="68.140625" style="127" customWidth="1"/>
    <col min="6" max="6" width="5.140625" style="127" customWidth="1"/>
    <col min="7" max="8" width="11.42578125" style="127" customWidth="1"/>
    <col min="9" max="9" width="13.7109375" style="127" customWidth="1"/>
    <col min="10" max="10" width="12.140625" style="127" bestFit="1" customWidth="1"/>
    <col min="11" max="256" width="9.140625" style="127"/>
    <col min="257" max="257" width="7.28515625" style="127" bestFit="1" customWidth="1"/>
    <col min="258" max="258" width="15.28515625" style="127" customWidth="1"/>
    <col min="259" max="259" width="19.85546875" style="127" customWidth="1"/>
    <col min="260" max="260" width="17.28515625" style="127" customWidth="1"/>
    <col min="261" max="261" width="68.140625" style="127" customWidth="1"/>
    <col min="262" max="262" width="5.140625" style="127" customWidth="1"/>
    <col min="263" max="264" width="11.42578125" style="127" customWidth="1"/>
    <col min="265" max="265" width="13.7109375" style="127" customWidth="1"/>
    <col min="266" max="266" width="12.140625" style="127" bestFit="1" customWidth="1"/>
    <col min="267" max="512" width="9.140625" style="127"/>
    <col min="513" max="513" width="7.28515625" style="127" bestFit="1" customWidth="1"/>
    <col min="514" max="514" width="15.28515625" style="127" customWidth="1"/>
    <col min="515" max="515" width="19.85546875" style="127" customWidth="1"/>
    <col min="516" max="516" width="17.28515625" style="127" customWidth="1"/>
    <col min="517" max="517" width="68.140625" style="127" customWidth="1"/>
    <col min="518" max="518" width="5.140625" style="127" customWidth="1"/>
    <col min="519" max="520" width="11.42578125" style="127" customWidth="1"/>
    <col min="521" max="521" width="13.7109375" style="127" customWidth="1"/>
    <col min="522" max="522" width="12.140625" style="127" bestFit="1" customWidth="1"/>
    <col min="523" max="768" width="9.140625" style="127"/>
    <col min="769" max="769" width="7.28515625" style="127" bestFit="1" customWidth="1"/>
    <col min="770" max="770" width="15.28515625" style="127" customWidth="1"/>
    <col min="771" max="771" width="19.85546875" style="127" customWidth="1"/>
    <col min="772" max="772" width="17.28515625" style="127" customWidth="1"/>
    <col min="773" max="773" width="68.140625" style="127" customWidth="1"/>
    <col min="774" max="774" width="5.140625" style="127" customWidth="1"/>
    <col min="775" max="776" width="11.42578125" style="127" customWidth="1"/>
    <col min="777" max="777" width="13.7109375" style="127" customWidth="1"/>
    <col min="778" max="778" width="12.140625" style="127" bestFit="1" customWidth="1"/>
    <col min="779" max="1024" width="9.140625" style="127"/>
    <col min="1025" max="1025" width="7.28515625" style="127" bestFit="1" customWidth="1"/>
    <col min="1026" max="1026" width="15.28515625" style="127" customWidth="1"/>
    <col min="1027" max="1027" width="19.85546875" style="127" customWidth="1"/>
    <col min="1028" max="1028" width="17.28515625" style="127" customWidth="1"/>
    <col min="1029" max="1029" width="68.140625" style="127" customWidth="1"/>
    <col min="1030" max="1030" width="5.140625" style="127" customWidth="1"/>
    <col min="1031" max="1032" width="11.42578125" style="127" customWidth="1"/>
    <col min="1033" max="1033" width="13.7109375" style="127" customWidth="1"/>
    <col min="1034" max="1034" width="12.140625" style="127" bestFit="1" customWidth="1"/>
    <col min="1035" max="1280" width="9.140625" style="127"/>
    <col min="1281" max="1281" width="7.28515625" style="127" bestFit="1" customWidth="1"/>
    <col min="1282" max="1282" width="15.28515625" style="127" customWidth="1"/>
    <col min="1283" max="1283" width="19.85546875" style="127" customWidth="1"/>
    <col min="1284" max="1284" width="17.28515625" style="127" customWidth="1"/>
    <col min="1285" max="1285" width="68.140625" style="127" customWidth="1"/>
    <col min="1286" max="1286" width="5.140625" style="127" customWidth="1"/>
    <col min="1287" max="1288" width="11.42578125" style="127" customWidth="1"/>
    <col min="1289" max="1289" width="13.7109375" style="127" customWidth="1"/>
    <col min="1290" max="1290" width="12.140625" style="127" bestFit="1" customWidth="1"/>
    <col min="1291" max="1536" width="9.140625" style="127"/>
    <col min="1537" max="1537" width="7.28515625" style="127" bestFit="1" customWidth="1"/>
    <col min="1538" max="1538" width="15.28515625" style="127" customWidth="1"/>
    <col min="1539" max="1539" width="19.85546875" style="127" customWidth="1"/>
    <col min="1540" max="1540" width="17.28515625" style="127" customWidth="1"/>
    <col min="1541" max="1541" width="68.140625" style="127" customWidth="1"/>
    <col min="1542" max="1542" width="5.140625" style="127" customWidth="1"/>
    <col min="1543" max="1544" width="11.42578125" style="127" customWidth="1"/>
    <col min="1545" max="1545" width="13.7109375" style="127" customWidth="1"/>
    <col min="1546" max="1546" width="12.140625" style="127" bestFit="1" customWidth="1"/>
    <col min="1547" max="1792" width="9.140625" style="127"/>
    <col min="1793" max="1793" width="7.28515625" style="127" bestFit="1" customWidth="1"/>
    <col min="1794" max="1794" width="15.28515625" style="127" customWidth="1"/>
    <col min="1795" max="1795" width="19.85546875" style="127" customWidth="1"/>
    <col min="1796" max="1796" width="17.28515625" style="127" customWidth="1"/>
    <col min="1797" max="1797" width="68.140625" style="127" customWidth="1"/>
    <col min="1798" max="1798" width="5.140625" style="127" customWidth="1"/>
    <col min="1799" max="1800" width="11.42578125" style="127" customWidth="1"/>
    <col min="1801" max="1801" width="13.7109375" style="127" customWidth="1"/>
    <col min="1802" max="1802" width="12.140625" style="127" bestFit="1" customWidth="1"/>
    <col min="1803" max="2048" width="9.140625" style="127"/>
    <col min="2049" max="2049" width="7.28515625" style="127" bestFit="1" customWidth="1"/>
    <col min="2050" max="2050" width="15.28515625" style="127" customWidth="1"/>
    <col min="2051" max="2051" width="19.85546875" style="127" customWidth="1"/>
    <col min="2052" max="2052" width="17.28515625" style="127" customWidth="1"/>
    <col min="2053" max="2053" width="68.140625" style="127" customWidth="1"/>
    <col min="2054" max="2054" width="5.140625" style="127" customWidth="1"/>
    <col min="2055" max="2056" width="11.42578125" style="127" customWidth="1"/>
    <col min="2057" max="2057" width="13.7109375" style="127" customWidth="1"/>
    <col min="2058" max="2058" width="12.140625" style="127" bestFit="1" customWidth="1"/>
    <col min="2059" max="2304" width="9.140625" style="127"/>
    <col min="2305" max="2305" width="7.28515625" style="127" bestFit="1" customWidth="1"/>
    <col min="2306" max="2306" width="15.28515625" style="127" customWidth="1"/>
    <col min="2307" max="2307" width="19.85546875" style="127" customWidth="1"/>
    <col min="2308" max="2308" width="17.28515625" style="127" customWidth="1"/>
    <col min="2309" max="2309" width="68.140625" style="127" customWidth="1"/>
    <col min="2310" max="2310" width="5.140625" style="127" customWidth="1"/>
    <col min="2311" max="2312" width="11.42578125" style="127" customWidth="1"/>
    <col min="2313" max="2313" width="13.7109375" style="127" customWidth="1"/>
    <col min="2314" max="2314" width="12.140625" style="127" bestFit="1" customWidth="1"/>
    <col min="2315" max="2560" width="9.140625" style="127"/>
    <col min="2561" max="2561" width="7.28515625" style="127" bestFit="1" customWidth="1"/>
    <col min="2562" max="2562" width="15.28515625" style="127" customWidth="1"/>
    <col min="2563" max="2563" width="19.85546875" style="127" customWidth="1"/>
    <col min="2564" max="2564" width="17.28515625" style="127" customWidth="1"/>
    <col min="2565" max="2565" width="68.140625" style="127" customWidth="1"/>
    <col min="2566" max="2566" width="5.140625" style="127" customWidth="1"/>
    <col min="2567" max="2568" width="11.42578125" style="127" customWidth="1"/>
    <col min="2569" max="2569" width="13.7109375" style="127" customWidth="1"/>
    <col min="2570" max="2570" width="12.140625" style="127" bestFit="1" customWidth="1"/>
    <col min="2571" max="2816" width="9.140625" style="127"/>
    <col min="2817" max="2817" width="7.28515625" style="127" bestFit="1" customWidth="1"/>
    <col min="2818" max="2818" width="15.28515625" style="127" customWidth="1"/>
    <col min="2819" max="2819" width="19.85546875" style="127" customWidth="1"/>
    <col min="2820" max="2820" width="17.28515625" style="127" customWidth="1"/>
    <col min="2821" max="2821" width="68.140625" style="127" customWidth="1"/>
    <col min="2822" max="2822" width="5.140625" style="127" customWidth="1"/>
    <col min="2823" max="2824" width="11.42578125" style="127" customWidth="1"/>
    <col min="2825" max="2825" width="13.7109375" style="127" customWidth="1"/>
    <col min="2826" max="2826" width="12.140625" style="127" bestFit="1" customWidth="1"/>
    <col min="2827" max="3072" width="9.140625" style="127"/>
    <col min="3073" max="3073" width="7.28515625" style="127" bestFit="1" customWidth="1"/>
    <col min="3074" max="3074" width="15.28515625" style="127" customWidth="1"/>
    <col min="3075" max="3075" width="19.85546875" style="127" customWidth="1"/>
    <col min="3076" max="3076" width="17.28515625" style="127" customWidth="1"/>
    <col min="3077" max="3077" width="68.140625" style="127" customWidth="1"/>
    <col min="3078" max="3078" width="5.140625" style="127" customWidth="1"/>
    <col min="3079" max="3080" width="11.42578125" style="127" customWidth="1"/>
    <col min="3081" max="3081" width="13.7109375" style="127" customWidth="1"/>
    <col min="3082" max="3082" width="12.140625" style="127" bestFit="1" customWidth="1"/>
    <col min="3083" max="3328" width="9.140625" style="127"/>
    <col min="3329" max="3329" width="7.28515625" style="127" bestFit="1" customWidth="1"/>
    <col min="3330" max="3330" width="15.28515625" style="127" customWidth="1"/>
    <col min="3331" max="3331" width="19.85546875" style="127" customWidth="1"/>
    <col min="3332" max="3332" width="17.28515625" style="127" customWidth="1"/>
    <col min="3333" max="3333" width="68.140625" style="127" customWidth="1"/>
    <col min="3334" max="3334" width="5.140625" style="127" customWidth="1"/>
    <col min="3335" max="3336" width="11.42578125" style="127" customWidth="1"/>
    <col min="3337" max="3337" width="13.7109375" style="127" customWidth="1"/>
    <col min="3338" max="3338" width="12.140625" style="127" bestFit="1" customWidth="1"/>
    <col min="3339" max="3584" width="9.140625" style="127"/>
    <col min="3585" max="3585" width="7.28515625" style="127" bestFit="1" customWidth="1"/>
    <col min="3586" max="3586" width="15.28515625" style="127" customWidth="1"/>
    <col min="3587" max="3587" width="19.85546875" style="127" customWidth="1"/>
    <col min="3588" max="3588" width="17.28515625" style="127" customWidth="1"/>
    <col min="3589" max="3589" width="68.140625" style="127" customWidth="1"/>
    <col min="3590" max="3590" width="5.140625" style="127" customWidth="1"/>
    <col min="3591" max="3592" width="11.42578125" style="127" customWidth="1"/>
    <col min="3593" max="3593" width="13.7109375" style="127" customWidth="1"/>
    <col min="3594" max="3594" width="12.140625" style="127" bestFit="1" customWidth="1"/>
    <col min="3595" max="3840" width="9.140625" style="127"/>
    <col min="3841" max="3841" width="7.28515625" style="127" bestFit="1" customWidth="1"/>
    <col min="3842" max="3842" width="15.28515625" style="127" customWidth="1"/>
    <col min="3843" max="3843" width="19.85546875" style="127" customWidth="1"/>
    <col min="3844" max="3844" width="17.28515625" style="127" customWidth="1"/>
    <col min="3845" max="3845" width="68.140625" style="127" customWidth="1"/>
    <col min="3846" max="3846" width="5.140625" style="127" customWidth="1"/>
    <col min="3847" max="3848" width="11.42578125" style="127" customWidth="1"/>
    <col min="3849" max="3849" width="13.7109375" style="127" customWidth="1"/>
    <col min="3850" max="3850" width="12.140625" style="127" bestFit="1" customWidth="1"/>
    <col min="3851" max="4096" width="9.140625" style="127"/>
    <col min="4097" max="4097" width="7.28515625" style="127" bestFit="1" customWidth="1"/>
    <col min="4098" max="4098" width="15.28515625" style="127" customWidth="1"/>
    <col min="4099" max="4099" width="19.85546875" style="127" customWidth="1"/>
    <col min="4100" max="4100" width="17.28515625" style="127" customWidth="1"/>
    <col min="4101" max="4101" width="68.140625" style="127" customWidth="1"/>
    <col min="4102" max="4102" width="5.140625" style="127" customWidth="1"/>
    <col min="4103" max="4104" width="11.42578125" style="127" customWidth="1"/>
    <col min="4105" max="4105" width="13.7109375" style="127" customWidth="1"/>
    <col min="4106" max="4106" width="12.140625" style="127" bestFit="1" customWidth="1"/>
    <col min="4107" max="4352" width="9.140625" style="127"/>
    <col min="4353" max="4353" width="7.28515625" style="127" bestFit="1" customWidth="1"/>
    <col min="4354" max="4354" width="15.28515625" style="127" customWidth="1"/>
    <col min="4355" max="4355" width="19.85546875" style="127" customWidth="1"/>
    <col min="4356" max="4356" width="17.28515625" style="127" customWidth="1"/>
    <col min="4357" max="4357" width="68.140625" style="127" customWidth="1"/>
    <col min="4358" max="4358" width="5.140625" style="127" customWidth="1"/>
    <col min="4359" max="4360" width="11.42578125" style="127" customWidth="1"/>
    <col min="4361" max="4361" width="13.7109375" style="127" customWidth="1"/>
    <col min="4362" max="4362" width="12.140625" style="127" bestFit="1" customWidth="1"/>
    <col min="4363" max="4608" width="9.140625" style="127"/>
    <col min="4609" max="4609" width="7.28515625" style="127" bestFit="1" customWidth="1"/>
    <col min="4610" max="4610" width="15.28515625" style="127" customWidth="1"/>
    <col min="4611" max="4611" width="19.85546875" style="127" customWidth="1"/>
    <col min="4612" max="4612" width="17.28515625" style="127" customWidth="1"/>
    <col min="4613" max="4613" width="68.140625" style="127" customWidth="1"/>
    <col min="4614" max="4614" width="5.140625" style="127" customWidth="1"/>
    <col min="4615" max="4616" width="11.42578125" style="127" customWidth="1"/>
    <col min="4617" max="4617" width="13.7109375" style="127" customWidth="1"/>
    <col min="4618" max="4618" width="12.140625" style="127" bestFit="1" customWidth="1"/>
    <col min="4619" max="4864" width="9.140625" style="127"/>
    <col min="4865" max="4865" width="7.28515625" style="127" bestFit="1" customWidth="1"/>
    <col min="4866" max="4866" width="15.28515625" style="127" customWidth="1"/>
    <col min="4867" max="4867" width="19.85546875" style="127" customWidth="1"/>
    <col min="4868" max="4868" width="17.28515625" style="127" customWidth="1"/>
    <col min="4869" max="4869" width="68.140625" style="127" customWidth="1"/>
    <col min="4870" max="4870" width="5.140625" style="127" customWidth="1"/>
    <col min="4871" max="4872" width="11.42578125" style="127" customWidth="1"/>
    <col min="4873" max="4873" width="13.7109375" style="127" customWidth="1"/>
    <col min="4874" max="4874" width="12.140625" style="127" bestFit="1" customWidth="1"/>
    <col min="4875" max="5120" width="9.140625" style="127"/>
    <col min="5121" max="5121" width="7.28515625" style="127" bestFit="1" customWidth="1"/>
    <col min="5122" max="5122" width="15.28515625" style="127" customWidth="1"/>
    <col min="5123" max="5123" width="19.85546875" style="127" customWidth="1"/>
    <col min="5124" max="5124" width="17.28515625" style="127" customWidth="1"/>
    <col min="5125" max="5125" width="68.140625" style="127" customWidth="1"/>
    <col min="5126" max="5126" width="5.140625" style="127" customWidth="1"/>
    <col min="5127" max="5128" width="11.42578125" style="127" customWidth="1"/>
    <col min="5129" max="5129" width="13.7109375" style="127" customWidth="1"/>
    <col min="5130" max="5130" width="12.140625" style="127" bestFit="1" customWidth="1"/>
    <col min="5131" max="5376" width="9.140625" style="127"/>
    <col min="5377" max="5377" width="7.28515625" style="127" bestFit="1" customWidth="1"/>
    <col min="5378" max="5378" width="15.28515625" style="127" customWidth="1"/>
    <col min="5379" max="5379" width="19.85546875" style="127" customWidth="1"/>
    <col min="5380" max="5380" width="17.28515625" style="127" customWidth="1"/>
    <col min="5381" max="5381" width="68.140625" style="127" customWidth="1"/>
    <col min="5382" max="5382" width="5.140625" style="127" customWidth="1"/>
    <col min="5383" max="5384" width="11.42578125" style="127" customWidth="1"/>
    <col min="5385" max="5385" width="13.7109375" style="127" customWidth="1"/>
    <col min="5386" max="5386" width="12.140625" style="127" bestFit="1" customWidth="1"/>
    <col min="5387" max="5632" width="9.140625" style="127"/>
    <col min="5633" max="5633" width="7.28515625" style="127" bestFit="1" customWidth="1"/>
    <col min="5634" max="5634" width="15.28515625" style="127" customWidth="1"/>
    <col min="5635" max="5635" width="19.85546875" style="127" customWidth="1"/>
    <col min="5636" max="5636" width="17.28515625" style="127" customWidth="1"/>
    <col min="5637" max="5637" width="68.140625" style="127" customWidth="1"/>
    <col min="5638" max="5638" width="5.140625" style="127" customWidth="1"/>
    <col min="5639" max="5640" width="11.42578125" style="127" customWidth="1"/>
    <col min="5641" max="5641" width="13.7109375" style="127" customWidth="1"/>
    <col min="5642" max="5642" width="12.140625" style="127" bestFit="1" customWidth="1"/>
    <col min="5643" max="5888" width="9.140625" style="127"/>
    <col min="5889" max="5889" width="7.28515625" style="127" bestFit="1" customWidth="1"/>
    <col min="5890" max="5890" width="15.28515625" style="127" customWidth="1"/>
    <col min="5891" max="5891" width="19.85546875" style="127" customWidth="1"/>
    <col min="5892" max="5892" width="17.28515625" style="127" customWidth="1"/>
    <col min="5893" max="5893" width="68.140625" style="127" customWidth="1"/>
    <col min="5894" max="5894" width="5.140625" style="127" customWidth="1"/>
    <col min="5895" max="5896" width="11.42578125" style="127" customWidth="1"/>
    <col min="5897" max="5897" width="13.7109375" style="127" customWidth="1"/>
    <col min="5898" max="5898" width="12.140625" style="127" bestFit="1" customWidth="1"/>
    <col min="5899" max="6144" width="9.140625" style="127"/>
    <col min="6145" max="6145" width="7.28515625" style="127" bestFit="1" customWidth="1"/>
    <col min="6146" max="6146" width="15.28515625" style="127" customWidth="1"/>
    <col min="6147" max="6147" width="19.85546875" style="127" customWidth="1"/>
    <col min="6148" max="6148" width="17.28515625" style="127" customWidth="1"/>
    <col min="6149" max="6149" width="68.140625" style="127" customWidth="1"/>
    <col min="6150" max="6150" width="5.140625" style="127" customWidth="1"/>
    <col min="6151" max="6152" width="11.42578125" style="127" customWidth="1"/>
    <col min="6153" max="6153" width="13.7109375" style="127" customWidth="1"/>
    <col min="6154" max="6154" width="12.140625" style="127" bestFit="1" customWidth="1"/>
    <col min="6155" max="6400" width="9.140625" style="127"/>
    <col min="6401" max="6401" width="7.28515625" style="127" bestFit="1" customWidth="1"/>
    <col min="6402" max="6402" width="15.28515625" style="127" customWidth="1"/>
    <col min="6403" max="6403" width="19.85546875" style="127" customWidth="1"/>
    <col min="6404" max="6404" width="17.28515625" style="127" customWidth="1"/>
    <col min="6405" max="6405" width="68.140625" style="127" customWidth="1"/>
    <col min="6406" max="6406" width="5.140625" style="127" customWidth="1"/>
    <col min="6407" max="6408" width="11.42578125" style="127" customWidth="1"/>
    <col min="6409" max="6409" width="13.7109375" style="127" customWidth="1"/>
    <col min="6410" max="6410" width="12.140625" style="127" bestFit="1" customWidth="1"/>
    <col min="6411" max="6656" width="9.140625" style="127"/>
    <col min="6657" max="6657" width="7.28515625" style="127" bestFit="1" customWidth="1"/>
    <col min="6658" max="6658" width="15.28515625" style="127" customWidth="1"/>
    <col min="6659" max="6659" width="19.85546875" style="127" customWidth="1"/>
    <col min="6660" max="6660" width="17.28515625" style="127" customWidth="1"/>
    <col min="6661" max="6661" width="68.140625" style="127" customWidth="1"/>
    <col min="6662" max="6662" width="5.140625" style="127" customWidth="1"/>
    <col min="6663" max="6664" width="11.42578125" style="127" customWidth="1"/>
    <col min="6665" max="6665" width="13.7109375" style="127" customWidth="1"/>
    <col min="6666" max="6666" width="12.140625" style="127" bestFit="1" customWidth="1"/>
    <col min="6667" max="6912" width="9.140625" style="127"/>
    <col min="6913" max="6913" width="7.28515625" style="127" bestFit="1" customWidth="1"/>
    <col min="6914" max="6914" width="15.28515625" style="127" customWidth="1"/>
    <col min="6915" max="6915" width="19.85546875" style="127" customWidth="1"/>
    <col min="6916" max="6916" width="17.28515625" style="127" customWidth="1"/>
    <col min="6917" max="6917" width="68.140625" style="127" customWidth="1"/>
    <col min="6918" max="6918" width="5.140625" style="127" customWidth="1"/>
    <col min="6919" max="6920" width="11.42578125" style="127" customWidth="1"/>
    <col min="6921" max="6921" width="13.7109375" style="127" customWidth="1"/>
    <col min="6922" max="6922" width="12.140625" style="127" bestFit="1" customWidth="1"/>
    <col min="6923" max="7168" width="9.140625" style="127"/>
    <col min="7169" max="7169" width="7.28515625" style="127" bestFit="1" customWidth="1"/>
    <col min="7170" max="7170" width="15.28515625" style="127" customWidth="1"/>
    <col min="7171" max="7171" width="19.85546875" style="127" customWidth="1"/>
    <col min="7172" max="7172" width="17.28515625" style="127" customWidth="1"/>
    <col min="7173" max="7173" width="68.140625" style="127" customWidth="1"/>
    <col min="7174" max="7174" width="5.140625" style="127" customWidth="1"/>
    <col min="7175" max="7176" width="11.42578125" style="127" customWidth="1"/>
    <col min="7177" max="7177" width="13.7109375" style="127" customWidth="1"/>
    <col min="7178" max="7178" width="12.140625" style="127" bestFit="1" customWidth="1"/>
    <col min="7179" max="7424" width="9.140625" style="127"/>
    <col min="7425" max="7425" width="7.28515625" style="127" bestFit="1" customWidth="1"/>
    <col min="7426" max="7426" width="15.28515625" style="127" customWidth="1"/>
    <col min="7427" max="7427" width="19.85546875" style="127" customWidth="1"/>
    <col min="7428" max="7428" width="17.28515625" style="127" customWidth="1"/>
    <col min="7429" max="7429" width="68.140625" style="127" customWidth="1"/>
    <col min="7430" max="7430" width="5.140625" style="127" customWidth="1"/>
    <col min="7431" max="7432" width="11.42578125" style="127" customWidth="1"/>
    <col min="7433" max="7433" width="13.7109375" style="127" customWidth="1"/>
    <col min="7434" max="7434" width="12.140625" style="127" bestFit="1" customWidth="1"/>
    <col min="7435" max="7680" width="9.140625" style="127"/>
    <col min="7681" max="7681" width="7.28515625" style="127" bestFit="1" customWidth="1"/>
    <col min="7682" max="7682" width="15.28515625" style="127" customWidth="1"/>
    <col min="7683" max="7683" width="19.85546875" style="127" customWidth="1"/>
    <col min="7684" max="7684" width="17.28515625" style="127" customWidth="1"/>
    <col min="7685" max="7685" width="68.140625" style="127" customWidth="1"/>
    <col min="7686" max="7686" width="5.140625" style="127" customWidth="1"/>
    <col min="7687" max="7688" width="11.42578125" style="127" customWidth="1"/>
    <col min="7689" max="7689" width="13.7109375" style="127" customWidth="1"/>
    <col min="7690" max="7690" width="12.140625" style="127" bestFit="1" customWidth="1"/>
    <col min="7691" max="7936" width="9.140625" style="127"/>
    <col min="7937" max="7937" width="7.28515625" style="127" bestFit="1" customWidth="1"/>
    <col min="7938" max="7938" width="15.28515625" style="127" customWidth="1"/>
    <col min="7939" max="7939" width="19.85546875" style="127" customWidth="1"/>
    <col min="7940" max="7940" width="17.28515625" style="127" customWidth="1"/>
    <col min="7941" max="7941" width="68.140625" style="127" customWidth="1"/>
    <col min="7942" max="7942" width="5.140625" style="127" customWidth="1"/>
    <col min="7943" max="7944" width="11.42578125" style="127" customWidth="1"/>
    <col min="7945" max="7945" width="13.7109375" style="127" customWidth="1"/>
    <col min="7946" max="7946" width="12.140625" style="127" bestFit="1" customWidth="1"/>
    <col min="7947" max="8192" width="9.140625" style="127"/>
    <col min="8193" max="8193" width="7.28515625" style="127" bestFit="1" customWidth="1"/>
    <col min="8194" max="8194" width="15.28515625" style="127" customWidth="1"/>
    <col min="8195" max="8195" width="19.85546875" style="127" customWidth="1"/>
    <col min="8196" max="8196" width="17.28515625" style="127" customWidth="1"/>
    <col min="8197" max="8197" width="68.140625" style="127" customWidth="1"/>
    <col min="8198" max="8198" width="5.140625" style="127" customWidth="1"/>
    <col min="8199" max="8200" width="11.42578125" style="127" customWidth="1"/>
    <col min="8201" max="8201" width="13.7109375" style="127" customWidth="1"/>
    <col min="8202" max="8202" width="12.140625" style="127" bestFit="1" customWidth="1"/>
    <col min="8203" max="8448" width="9.140625" style="127"/>
    <col min="8449" max="8449" width="7.28515625" style="127" bestFit="1" customWidth="1"/>
    <col min="8450" max="8450" width="15.28515625" style="127" customWidth="1"/>
    <col min="8451" max="8451" width="19.85546875" style="127" customWidth="1"/>
    <col min="8452" max="8452" width="17.28515625" style="127" customWidth="1"/>
    <col min="8453" max="8453" width="68.140625" style="127" customWidth="1"/>
    <col min="8454" max="8454" width="5.140625" style="127" customWidth="1"/>
    <col min="8455" max="8456" width="11.42578125" style="127" customWidth="1"/>
    <col min="8457" max="8457" width="13.7109375" style="127" customWidth="1"/>
    <col min="8458" max="8458" width="12.140625" style="127" bestFit="1" customWidth="1"/>
    <col min="8459" max="8704" width="9.140625" style="127"/>
    <col min="8705" max="8705" width="7.28515625" style="127" bestFit="1" customWidth="1"/>
    <col min="8706" max="8706" width="15.28515625" style="127" customWidth="1"/>
    <col min="8707" max="8707" width="19.85546875" style="127" customWidth="1"/>
    <col min="8708" max="8708" width="17.28515625" style="127" customWidth="1"/>
    <col min="8709" max="8709" width="68.140625" style="127" customWidth="1"/>
    <col min="8710" max="8710" width="5.140625" style="127" customWidth="1"/>
    <col min="8711" max="8712" width="11.42578125" style="127" customWidth="1"/>
    <col min="8713" max="8713" width="13.7109375" style="127" customWidth="1"/>
    <col min="8714" max="8714" width="12.140625" style="127" bestFit="1" customWidth="1"/>
    <col min="8715" max="8960" width="9.140625" style="127"/>
    <col min="8961" max="8961" width="7.28515625" style="127" bestFit="1" customWidth="1"/>
    <col min="8962" max="8962" width="15.28515625" style="127" customWidth="1"/>
    <col min="8963" max="8963" width="19.85546875" style="127" customWidth="1"/>
    <col min="8964" max="8964" width="17.28515625" style="127" customWidth="1"/>
    <col min="8965" max="8965" width="68.140625" style="127" customWidth="1"/>
    <col min="8966" max="8966" width="5.140625" style="127" customWidth="1"/>
    <col min="8967" max="8968" width="11.42578125" style="127" customWidth="1"/>
    <col min="8969" max="8969" width="13.7109375" style="127" customWidth="1"/>
    <col min="8970" max="8970" width="12.140625" style="127" bestFit="1" customWidth="1"/>
    <col min="8971" max="9216" width="9.140625" style="127"/>
    <col min="9217" max="9217" width="7.28515625" style="127" bestFit="1" customWidth="1"/>
    <col min="9218" max="9218" width="15.28515625" style="127" customWidth="1"/>
    <col min="9219" max="9219" width="19.85546875" style="127" customWidth="1"/>
    <col min="9220" max="9220" width="17.28515625" style="127" customWidth="1"/>
    <col min="9221" max="9221" width="68.140625" style="127" customWidth="1"/>
    <col min="9222" max="9222" width="5.140625" style="127" customWidth="1"/>
    <col min="9223" max="9224" width="11.42578125" style="127" customWidth="1"/>
    <col min="9225" max="9225" width="13.7109375" style="127" customWidth="1"/>
    <col min="9226" max="9226" width="12.140625" style="127" bestFit="1" customWidth="1"/>
    <col min="9227" max="9472" width="9.140625" style="127"/>
    <col min="9473" max="9473" width="7.28515625" style="127" bestFit="1" customWidth="1"/>
    <col min="9474" max="9474" width="15.28515625" style="127" customWidth="1"/>
    <col min="9475" max="9475" width="19.85546875" style="127" customWidth="1"/>
    <col min="9476" max="9476" width="17.28515625" style="127" customWidth="1"/>
    <col min="9477" max="9477" width="68.140625" style="127" customWidth="1"/>
    <col min="9478" max="9478" width="5.140625" style="127" customWidth="1"/>
    <col min="9479" max="9480" width="11.42578125" style="127" customWidth="1"/>
    <col min="9481" max="9481" width="13.7109375" style="127" customWidth="1"/>
    <col min="9482" max="9482" width="12.140625" style="127" bestFit="1" customWidth="1"/>
    <col min="9483" max="9728" width="9.140625" style="127"/>
    <col min="9729" max="9729" width="7.28515625" style="127" bestFit="1" customWidth="1"/>
    <col min="9730" max="9730" width="15.28515625" style="127" customWidth="1"/>
    <col min="9731" max="9731" width="19.85546875" style="127" customWidth="1"/>
    <col min="9732" max="9732" width="17.28515625" style="127" customWidth="1"/>
    <col min="9733" max="9733" width="68.140625" style="127" customWidth="1"/>
    <col min="9734" max="9734" width="5.140625" style="127" customWidth="1"/>
    <col min="9735" max="9736" width="11.42578125" style="127" customWidth="1"/>
    <col min="9737" max="9737" width="13.7109375" style="127" customWidth="1"/>
    <col min="9738" max="9738" width="12.140625" style="127" bestFit="1" customWidth="1"/>
    <col min="9739" max="9984" width="9.140625" style="127"/>
    <col min="9985" max="9985" width="7.28515625" style="127" bestFit="1" customWidth="1"/>
    <col min="9986" max="9986" width="15.28515625" style="127" customWidth="1"/>
    <col min="9987" max="9987" width="19.85546875" style="127" customWidth="1"/>
    <col min="9988" max="9988" width="17.28515625" style="127" customWidth="1"/>
    <col min="9989" max="9989" width="68.140625" style="127" customWidth="1"/>
    <col min="9990" max="9990" width="5.140625" style="127" customWidth="1"/>
    <col min="9991" max="9992" width="11.42578125" style="127" customWidth="1"/>
    <col min="9993" max="9993" width="13.7109375" style="127" customWidth="1"/>
    <col min="9994" max="9994" width="12.140625" style="127" bestFit="1" customWidth="1"/>
    <col min="9995" max="10240" width="9.140625" style="127"/>
    <col min="10241" max="10241" width="7.28515625" style="127" bestFit="1" customWidth="1"/>
    <col min="10242" max="10242" width="15.28515625" style="127" customWidth="1"/>
    <col min="10243" max="10243" width="19.85546875" style="127" customWidth="1"/>
    <col min="10244" max="10244" width="17.28515625" style="127" customWidth="1"/>
    <col min="10245" max="10245" width="68.140625" style="127" customWidth="1"/>
    <col min="10246" max="10246" width="5.140625" style="127" customWidth="1"/>
    <col min="10247" max="10248" width="11.42578125" style="127" customWidth="1"/>
    <col min="10249" max="10249" width="13.7109375" style="127" customWidth="1"/>
    <col min="10250" max="10250" width="12.140625" style="127" bestFit="1" customWidth="1"/>
    <col min="10251" max="10496" width="9.140625" style="127"/>
    <col min="10497" max="10497" width="7.28515625" style="127" bestFit="1" customWidth="1"/>
    <col min="10498" max="10498" width="15.28515625" style="127" customWidth="1"/>
    <col min="10499" max="10499" width="19.85546875" style="127" customWidth="1"/>
    <col min="10500" max="10500" width="17.28515625" style="127" customWidth="1"/>
    <col min="10501" max="10501" width="68.140625" style="127" customWidth="1"/>
    <col min="10502" max="10502" width="5.140625" style="127" customWidth="1"/>
    <col min="10503" max="10504" width="11.42578125" style="127" customWidth="1"/>
    <col min="10505" max="10505" width="13.7109375" style="127" customWidth="1"/>
    <col min="10506" max="10506" width="12.140625" style="127" bestFit="1" customWidth="1"/>
    <col min="10507" max="10752" width="9.140625" style="127"/>
    <col min="10753" max="10753" width="7.28515625" style="127" bestFit="1" customWidth="1"/>
    <col min="10754" max="10754" width="15.28515625" style="127" customWidth="1"/>
    <col min="10755" max="10755" width="19.85546875" style="127" customWidth="1"/>
    <col min="10756" max="10756" width="17.28515625" style="127" customWidth="1"/>
    <col min="10757" max="10757" width="68.140625" style="127" customWidth="1"/>
    <col min="10758" max="10758" width="5.140625" style="127" customWidth="1"/>
    <col min="10759" max="10760" width="11.42578125" style="127" customWidth="1"/>
    <col min="10761" max="10761" width="13.7109375" style="127" customWidth="1"/>
    <col min="10762" max="10762" width="12.140625" style="127" bestFit="1" customWidth="1"/>
    <col min="10763" max="11008" width="9.140625" style="127"/>
    <col min="11009" max="11009" width="7.28515625" style="127" bestFit="1" customWidth="1"/>
    <col min="11010" max="11010" width="15.28515625" style="127" customWidth="1"/>
    <col min="11011" max="11011" width="19.85546875" style="127" customWidth="1"/>
    <col min="11012" max="11012" width="17.28515625" style="127" customWidth="1"/>
    <col min="11013" max="11013" width="68.140625" style="127" customWidth="1"/>
    <col min="11014" max="11014" width="5.140625" style="127" customWidth="1"/>
    <col min="11015" max="11016" width="11.42578125" style="127" customWidth="1"/>
    <col min="11017" max="11017" width="13.7109375" style="127" customWidth="1"/>
    <col min="11018" max="11018" width="12.140625" style="127" bestFit="1" customWidth="1"/>
    <col min="11019" max="11264" width="9.140625" style="127"/>
    <col min="11265" max="11265" width="7.28515625" style="127" bestFit="1" customWidth="1"/>
    <col min="11266" max="11266" width="15.28515625" style="127" customWidth="1"/>
    <col min="11267" max="11267" width="19.85546875" style="127" customWidth="1"/>
    <col min="11268" max="11268" width="17.28515625" style="127" customWidth="1"/>
    <col min="11269" max="11269" width="68.140625" style="127" customWidth="1"/>
    <col min="11270" max="11270" width="5.140625" style="127" customWidth="1"/>
    <col min="11271" max="11272" width="11.42578125" style="127" customWidth="1"/>
    <col min="11273" max="11273" width="13.7109375" style="127" customWidth="1"/>
    <col min="11274" max="11274" width="12.140625" style="127" bestFit="1" customWidth="1"/>
    <col min="11275" max="11520" width="9.140625" style="127"/>
    <col min="11521" max="11521" width="7.28515625" style="127" bestFit="1" customWidth="1"/>
    <col min="11522" max="11522" width="15.28515625" style="127" customWidth="1"/>
    <col min="11523" max="11523" width="19.85546875" style="127" customWidth="1"/>
    <col min="11524" max="11524" width="17.28515625" style="127" customWidth="1"/>
    <col min="11525" max="11525" width="68.140625" style="127" customWidth="1"/>
    <col min="11526" max="11526" width="5.140625" style="127" customWidth="1"/>
    <col min="11527" max="11528" width="11.42578125" style="127" customWidth="1"/>
    <col min="11529" max="11529" width="13.7109375" style="127" customWidth="1"/>
    <col min="11530" max="11530" width="12.140625" style="127" bestFit="1" customWidth="1"/>
    <col min="11531" max="11776" width="9.140625" style="127"/>
    <col min="11777" max="11777" width="7.28515625" style="127" bestFit="1" customWidth="1"/>
    <col min="11778" max="11778" width="15.28515625" style="127" customWidth="1"/>
    <col min="11779" max="11779" width="19.85546875" style="127" customWidth="1"/>
    <col min="11780" max="11780" width="17.28515625" style="127" customWidth="1"/>
    <col min="11781" max="11781" width="68.140625" style="127" customWidth="1"/>
    <col min="11782" max="11782" width="5.140625" style="127" customWidth="1"/>
    <col min="11783" max="11784" width="11.42578125" style="127" customWidth="1"/>
    <col min="11785" max="11785" width="13.7109375" style="127" customWidth="1"/>
    <col min="11786" max="11786" width="12.140625" style="127" bestFit="1" customWidth="1"/>
    <col min="11787" max="12032" width="9.140625" style="127"/>
    <col min="12033" max="12033" width="7.28515625" style="127" bestFit="1" customWidth="1"/>
    <col min="12034" max="12034" width="15.28515625" style="127" customWidth="1"/>
    <col min="12035" max="12035" width="19.85546875" style="127" customWidth="1"/>
    <col min="12036" max="12036" width="17.28515625" style="127" customWidth="1"/>
    <col min="12037" max="12037" width="68.140625" style="127" customWidth="1"/>
    <col min="12038" max="12038" width="5.140625" style="127" customWidth="1"/>
    <col min="12039" max="12040" width="11.42578125" style="127" customWidth="1"/>
    <col min="12041" max="12041" width="13.7109375" style="127" customWidth="1"/>
    <col min="12042" max="12042" width="12.140625" style="127" bestFit="1" customWidth="1"/>
    <col min="12043" max="12288" width="9.140625" style="127"/>
    <col min="12289" max="12289" width="7.28515625" style="127" bestFit="1" customWidth="1"/>
    <col min="12290" max="12290" width="15.28515625" style="127" customWidth="1"/>
    <col min="12291" max="12291" width="19.85546875" style="127" customWidth="1"/>
    <col min="12292" max="12292" width="17.28515625" style="127" customWidth="1"/>
    <col min="12293" max="12293" width="68.140625" style="127" customWidth="1"/>
    <col min="12294" max="12294" width="5.140625" style="127" customWidth="1"/>
    <col min="12295" max="12296" width="11.42578125" style="127" customWidth="1"/>
    <col min="12297" max="12297" width="13.7109375" style="127" customWidth="1"/>
    <col min="12298" max="12298" width="12.140625" style="127" bestFit="1" customWidth="1"/>
    <col min="12299" max="12544" width="9.140625" style="127"/>
    <col min="12545" max="12545" width="7.28515625" style="127" bestFit="1" customWidth="1"/>
    <col min="12546" max="12546" width="15.28515625" style="127" customWidth="1"/>
    <col min="12547" max="12547" width="19.85546875" style="127" customWidth="1"/>
    <col min="12548" max="12548" width="17.28515625" style="127" customWidth="1"/>
    <col min="12549" max="12549" width="68.140625" style="127" customWidth="1"/>
    <col min="12550" max="12550" width="5.140625" style="127" customWidth="1"/>
    <col min="12551" max="12552" width="11.42578125" style="127" customWidth="1"/>
    <col min="12553" max="12553" width="13.7109375" style="127" customWidth="1"/>
    <col min="12554" max="12554" width="12.140625" style="127" bestFit="1" customWidth="1"/>
    <col min="12555" max="12800" width="9.140625" style="127"/>
    <col min="12801" max="12801" width="7.28515625" style="127" bestFit="1" customWidth="1"/>
    <col min="12802" max="12802" width="15.28515625" style="127" customWidth="1"/>
    <col min="12803" max="12803" width="19.85546875" style="127" customWidth="1"/>
    <col min="12804" max="12804" width="17.28515625" style="127" customWidth="1"/>
    <col min="12805" max="12805" width="68.140625" style="127" customWidth="1"/>
    <col min="12806" max="12806" width="5.140625" style="127" customWidth="1"/>
    <col min="12807" max="12808" width="11.42578125" style="127" customWidth="1"/>
    <col min="12809" max="12809" width="13.7109375" style="127" customWidth="1"/>
    <col min="12810" max="12810" width="12.140625" style="127" bestFit="1" customWidth="1"/>
    <col min="12811" max="13056" width="9.140625" style="127"/>
    <col min="13057" max="13057" width="7.28515625" style="127" bestFit="1" customWidth="1"/>
    <col min="13058" max="13058" width="15.28515625" style="127" customWidth="1"/>
    <col min="13059" max="13059" width="19.85546875" style="127" customWidth="1"/>
    <col min="13060" max="13060" width="17.28515625" style="127" customWidth="1"/>
    <col min="13061" max="13061" width="68.140625" style="127" customWidth="1"/>
    <col min="13062" max="13062" width="5.140625" style="127" customWidth="1"/>
    <col min="13063" max="13064" width="11.42578125" style="127" customWidth="1"/>
    <col min="13065" max="13065" width="13.7109375" style="127" customWidth="1"/>
    <col min="13066" max="13066" width="12.140625" style="127" bestFit="1" customWidth="1"/>
    <col min="13067" max="13312" width="9.140625" style="127"/>
    <col min="13313" max="13313" width="7.28515625" style="127" bestFit="1" customWidth="1"/>
    <col min="13314" max="13314" width="15.28515625" style="127" customWidth="1"/>
    <col min="13315" max="13315" width="19.85546875" style="127" customWidth="1"/>
    <col min="13316" max="13316" width="17.28515625" style="127" customWidth="1"/>
    <col min="13317" max="13317" width="68.140625" style="127" customWidth="1"/>
    <col min="13318" max="13318" width="5.140625" style="127" customWidth="1"/>
    <col min="13319" max="13320" width="11.42578125" style="127" customWidth="1"/>
    <col min="13321" max="13321" width="13.7109375" style="127" customWidth="1"/>
    <col min="13322" max="13322" width="12.140625" style="127" bestFit="1" customWidth="1"/>
    <col min="13323" max="13568" width="9.140625" style="127"/>
    <col min="13569" max="13569" width="7.28515625" style="127" bestFit="1" customWidth="1"/>
    <col min="13570" max="13570" width="15.28515625" style="127" customWidth="1"/>
    <col min="13571" max="13571" width="19.85546875" style="127" customWidth="1"/>
    <col min="13572" max="13572" width="17.28515625" style="127" customWidth="1"/>
    <col min="13573" max="13573" width="68.140625" style="127" customWidth="1"/>
    <col min="13574" max="13574" width="5.140625" style="127" customWidth="1"/>
    <col min="13575" max="13576" width="11.42578125" style="127" customWidth="1"/>
    <col min="13577" max="13577" width="13.7109375" style="127" customWidth="1"/>
    <col min="13578" max="13578" width="12.140625" style="127" bestFit="1" customWidth="1"/>
    <col min="13579" max="13824" width="9.140625" style="127"/>
    <col min="13825" max="13825" width="7.28515625" style="127" bestFit="1" customWidth="1"/>
    <col min="13826" max="13826" width="15.28515625" style="127" customWidth="1"/>
    <col min="13827" max="13827" width="19.85546875" style="127" customWidth="1"/>
    <col min="13828" max="13828" width="17.28515625" style="127" customWidth="1"/>
    <col min="13829" max="13829" width="68.140625" style="127" customWidth="1"/>
    <col min="13830" max="13830" width="5.140625" style="127" customWidth="1"/>
    <col min="13831" max="13832" width="11.42578125" style="127" customWidth="1"/>
    <col min="13833" max="13833" width="13.7109375" style="127" customWidth="1"/>
    <col min="13834" max="13834" width="12.140625" style="127" bestFit="1" customWidth="1"/>
    <col min="13835" max="14080" width="9.140625" style="127"/>
    <col min="14081" max="14081" width="7.28515625" style="127" bestFit="1" customWidth="1"/>
    <col min="14082" max="14082" width="15.28515625" style="127" customWidth="1"/>
    <col min="14083" max="14083" width="19.85546875" style="127" customWidth="1"/>
    <col min="14084" max="14084" width="17.28515625" style="127" customWidth="1"/>
    <col min="14085" max="14085" width="68.140625" style="127" customWidth="1"/>
    <col min="14086" max="14086" width="5.140625" style="127" customWidth="1"/>
    <col min="14087" max="14088" width="11.42578125" style="127" customWidth="1"/>
    <col min="14089" max="14089" width="13.7109375" style="127" customWidth="1"/>
    <col min="14090" max="14090" width="12.140625" style="127" bestFit="1" customWidth="1"/>
    <col min="14091" max="14336" width="9.140625" style="127"/>
    <col min="14337" max="14337" width="7.28515625" style="127" bestFit="1" customWidth="1"/>
    <col min="14338" max="14338" width="15.28515625" style="127" customWidth="1"/>
    <col min="14339" max="14339" width="19.85546875" style="127" customWidth="1"/>
    <col min="14340" max="14340" width="17.28515625" style="127" customWidth="1"/>
    <col min="14341" max="14341" width="68.140625" style="127" customWidth="1"/>
    <col min="14342" max="14342" width="5.140625" style="127" customWidth="1"/>
    <col min="14343" max="14344" width="11.42578125" style="127" customWidth="1"/>
    <col min="14345" max="14345" width="13.7109375" style="127" customWidth="1"/>
    <col min="14346" max="14346" width="12.140625" style="127" bestFit="1" customWidth="1"/>
    <col min="14347" max="14592" width="9.140625" style="127"/>
    <col min="14593" max="14593" width="7.28515625" style="127" bestFit="1" customWidth="1"/>
    <col min="14594" max="14594" width="15.28515625" style="127" customWidth="1"/>
    <col min="14595" max="14595" width="19.85546875" style="127" customWidth="1"/>
    <col min="14596" max="14596" width="17.28515625" style="127" customWidth="1"/>
    <col min="14597" max="14597" width="68.140625" style="127" customWidth="1"/>
    <col min="14598" max="14598" width="5.140625" style="127" customWidth="1"/>
    <col min="14599" max="14600" width="11.42578125" style="127" customWidth="1"/>
    <col min="14601" max="14601" width="13.7109375" style="127" customWidth="1"/>
    <col min="14602" max="14602" width="12.140625" style="127" bestFit="1" customWidth="1"/>
    <col min="14603" max="14848" width="9.140625" style="127"/>
    <col min="14849" max="14849" width="7.28515625" style="127" bestFit="1" customWidth="1"/>
    <col min="14850" max="14850" width="15.28515625" style="127" customWidth="1"/>
    <col min="14851" max="14851" width="19.85546875" style="127" customWidth="1"/>
    <col min="14852" max="14852" width="17.28515625" style="127" customWidth="1"/>
    <col min="14853" max="14853" width="68.140625" style="127" customWidth="1"/>
    <col min="14854" max="14854" width="5.140625" style="127" customWidth="1"/>
    <col min="14855" max="14856" width="11.42578125" style="127" customWidth="1"/>
    <col min="14857" max="14857" width="13.7109375" style="127" customWidth="1"/>
    <col min="14858" max="14858" width="12.140625" style="127" bestFit="1" customWidth="1"/>
    <col min="14859" max="15104" width="9.140625" style="127"/>
    <col min="15105" max="15105" width="7.28515625" style="127" bestFit="1" customWidth="1"/>
    <col min="15106" max="15106" width="15.28515625" style="127" customWidth="1"/>
    <col min="15107" max="15107" width="19.85546875" style="127" customWidth="1"/>
    <col min="15108" max="15108" width="17.28515625" style="127" customWidth="1"/>
    <col min="15109" max="15109" width="68.140625" style="127" customWidth="1"/>
    <col min="15110" max="15110" width="5.140625" style="127" customWidth="1"/>
    <col min="15111" max="15112" width="11.42578125" style="127" customWidth="1"/>
    <col min="15113" max="15113" width="13.7109375" style="127" customWidth="1"/>
    <col min="15114" max="15114" width="12.140625" style="127" bestFit="1" customWidth="1"/>
    <col min="15115" max="15360" width="9.140625" style="127"/>
    <col min="15361" max="15361" width="7.28515625" style="127" bestFit="1" customWidth="1"/>
    <col min="15362" max="15362" width="15.28515625" style="127" customWidth="1"/>
    <col min="15363" max="15363" width="19.85546875" style="127" customWidth="1"/>
    <col min="15364" max="15364" width="17.28515625" style="127" customWidth="1"/>
    <col min="15365" max="15365" width="68.140625" style="127" customWidth="1"/>
    <col min="15366" max="15366" width="5.140625" style="127" customWidth="1"/>
    <col min="15367" max="15368" width="11.42578125" style="127" customWidth="1"/>
    <col min="15369" max="15369" width="13.7109375" style="127" customWidth="1"/>
    <col min="15370" max="15370" width="12.140625" style="127" bestFit="1" customWidth="1"/>
    <col min="15371" max="15616" width="9.140625" style="127"/>
    <col min="15617" max="15617" width="7.28515625" style="127" bestFit="1" customWidth="1"/>
    <col min="15618" max="15618" width="15.28515625" style="127" customWidth="1"/>
    <col min="15619" max="15619" width="19.85546875" style="127" customWidth="1"/>
    <col min="15620" max="15620" width="17.28515625" style="127" customWidth="1"/>
    <col min="15621" max="15621" width="68.140625" style="127" customWidth="1"/>
    <col min="15622" max="15622" width="5.140625" style="127" customWidth="1"/>
    <col min="15623" max="15624" width="11.42578125" style="127" customWidth="1"/>
    <col min="15625" max="15625" width="13.7109375" style="127" customWidth="1"/>
    <col min="15626" max="15626" width="12.140625" style="127" bestFit="1" customWidth="1"/>
    <col min="15627" max="15872" width="9.140625" style="127"/>
    <col min="15873" max="15873" width="7.28515625" style="127" bestFit="1" customWidth="1"/>
    <col min="15874" max="15874" width="15.28515625" style="127" customWidth="1"/>
    <col min="15875" max="15875" width="19.85546875" style="127" customWidth="1"/>
    <col min="15876" max="15876" width="17.28515625" style="127" customWidth="1"/>
    <col min="15877" max="15877" width="68.140625" style="127" customWidth="1"/>
    <col min="15878" max="15878" width="5.140625" style="127" customWidth="1"/>
    <col min="15879" max="15880" width="11.42578125" style="127" customWidth="1"/>
    <col min="15881" max="15881" width="13.7109375" style="127" customWidth="1"/>
    <col min="15882" max="15882" width="12.140625" style="127" bestFit="1" customWidth="1"/>
    <col min="15883" max="16128" width="9.140625" style="127"/>
    <col min="16129" max="16129" width="7.28515625" style="127" bestFit="1" customWidth="1"/>
    <col min="16130" max="16130" width="15.28515625" style="127" customWidth="1"/>
    <col min="16131" max="16131" width="19.85546875" style="127" customWidth="1"/>
    <col min="16132" max="16132" width="17.28515625" style="127" customWidth="1"/>
    <col min="16133" max="16133" width="68.140625" style="127" customWidth="1"/>
    <col min="16134" max="16134" width="5.140625" style="127" customWidth="1"/>
    <col min="16135" max="16136" width="11.42578125" style="127" customWidth="1"/>
    <col min="16137" max="16137" width="13.7109375" style="127" customWidth="1"/>
    <col min="16138" max="16138" width="12.140625" style="127" bestFit="1" customWidth="1"/>
    <col min="16139" max="16384" width="9.140625" style="127"/>
  </cols>
  <sheetData>
    <row r="1" spans="1:10" ht="15" x14ac:dyDescent="0.25">
      <c r="C1" s="128" t="s">
        <v>185</v>
      </c>
    </row>
    <row r="3" spans="1:10" x14ac:dyDescent="0.2">
      <c r="A3" s="129" t="s">
        <v>2</v>
      </c>
      <c r="B3" s="129" t="s">
        <v>11</v>
      </c>
      <c r="C3" s="130"/>
      <c r="D3" s="131"/>
      <c r="E3" s="129"/>
      <c r="F3" s="92"/>
      <c r="G3" s="132"/>
      <c r="H3" s="133"/>
      <c r="I3" s="134"/>
      <c r="J3" s="135" t="s">
        <v>186</v>
      </c>
    </row>
    <row r="4" spans="1:10" x14ac:dyDescent="0.2">
      <c r="A4" s="136">
        <v>92000</v>
      </c>
      <c r="B4" s="484" t="s">
        <v>187</v>
      </c>
      <c r="C4" s="484"/>
      <c r="D4" s="484"/>
      <c r="E4" s="484"/>
      <c r="F4" s="484"/>
      <c r="G4" s="484"/>
      <c r="H4" s="484"/>
      <c r="I4" s="484"/>
      <c r="J4" s="135" t="s">
        <v>186</v>
      </c>
    </row>
    <row r="5" spans="1:10" x14ac:dyDescent="0.2">
      <c r="A5" s="137"/>
      <c r="B5" s="129" t="s">
        <v>188</v>
      </c>
      <c r="C5" s="131" t="s">
        <v>189</v>
      </c>
      <c r="D5" s="131" t="s">
        <v>190</v>
      </c>
      <c r="E5" s="129" t="s">
        <v>191</v>
      </c>
      <c r="F5" s="131" t="s">
        <v>24</v>
      </c>
      <c r="G5" s="132" t="s">
        <v>192</v>
      </c>
      <c r="H5" s="133" t="s">
        <v>193</v>
      </c>
      <c r="I5" s="134" t="s">
        <v>7</v>
      </c>
      <c r="J5" s="135" t="s">
        <v>8</v>
      </c>
    </row>
    <row r="6" spans="1:10" ht="25.5" x14ac:dyDescent="0.2">
      <c r="A6" s="138"/>
      <c r="B6" s="138" t="s">
        <v>194</v>
      </c>
      <c r="C6" s="139"/>
      <c r="D6" s="139">
        <v>92000</v>
      </c>
      <c r="E6" s="140" t="s">
        <v>195</v>
      </c>
      <c r="F6" s="139" t="s">
        <v>24</v>
      </c>
      <c r="G6" s="141">
        <v>1</v>
      </c>
      <c r="H6" s="142"/>
      <c r="I6" s="143">
        <f>ROUND(G6*H6,2)</f>
        <v>0</v>
      </c>
      <c r="J6" s="143"/>
    </row>
    <row r="7" spans="1:10" ht="25.5" x14ac:dyDescent="0.2">
      <c r="A7" s="138"/>
      <c r="B7" s="138" t="s">
        <v>194</v>
      </c>
      <c r="C7" s="139"/>
      <c r="D7" s="139">
        <v>672</v>
      </c>
      <c r="E7" s="144" t="s">
        <v>196</v>
      </c>
      <c r="F7" s="139" t="s">
        <v>13</v>
      </c>
      <c r="G7" s="141">
        <v>2</v>
      </c>
      <c r="H7" s="142"/>
      <c r="I7" s="143">
        <f>ROUND(G7*H7,2)</f>
        <v>0</v>
      </c>
      <c r="J7" s="143"/>
    </row>
    <row r="8" spans="1:10" ht="39.75" customHeight="1" x14ac:dyDescent="0.2">
      <c r="A8" s="138"/>
      <c r="B8" s="138" t="s">
        <v>194</v>
      </c>
      <c r="C8" s="139"/>
      <c r="D8" s="139">
        <v>91926</v>
      </c>
      <c r="E8" s="140" t="s">
        <v>197</v>
      </c>
      <c r="F8" s="139" t="s">
        <v>13</v>
      </c>
      <c r="G8" s="141">
        <v>2</v>
      </c>
      <c r="H8" s="142"/>
      <c r="I8" s="143">
        <f>ROUND(G8*H8,2)</f>
        <v>0</v>
      </c>
      <c r="J8" s="143"/>
    </row>
    <row r="9" spans="1:10" x14ac:dyDescent="0.2">
      <c r="A9" s="138"/>
      <c r="B9" s="138"/>
      <c r="C9" s="139"/>
      <c r="D9" s="139"/>
      <c r="E9" s="140"/>
      <c r="F9" s="139"/>
      <c r="G9" s="141"/>
      <c r="H9" s="142"/>
      <c r="I9" s="143"/>
      <c r="J9" s="143">
        <f>SUM(I6:I8)</f>
        <v>0</v>
      </c>
    </row>
    <row r="10" spans="1:10" x14ac:dyDescent="0.2">
      <c r="A10" s="129"/>
      <c r="B10" s="129"/>
      <c r="C10" s="131"/>
      <c r="D10" s="131"/>
      <c r="E10" s="129"/>
      <c r="F10" s="139"/>
      <c r="G10" s="132"/>
      <c r="H10" s="133"/>
      <c r="I10" s="134"/>
      <c r="J10" s="145">
        <f>SUM(J6:J9)</f>
        <v>0</v>
      </c>
    </row>
    <row r="11" spans="1:10" ht="15" x14ac:dyDescent="0.2">
      <c r="A11" s="146"/>
      <c r="B11" s="146"/>
      <c r="C11" s="146"/>
      <c r="D11" s="146"/>
      <c r="E11" s="146"/>
      <c r="F11" s="131"/>
      <c r="G11" s="146"/>
      <c r="H11" s="146"/>
      <c r="I11" s="147" t="s">
        <v>244</v>
      </c>
      <c r="J11" s="148">
        <f>ROUND(J10*1.22624,2)</f>
        <v>0</v>
      </c>
    </row>
    <row r="14" spans="1:10" x14ac:dyDescent="0.2">
      <c r="A14" s="129" t="s">
        <v>2</v>
      </c>
      <c r="B14" s="129" t="s">
        <v>11</v>
      </c>
      <c r="C14" s="130"/>
      <c r="D14" s="131"/>
      <c r="E14" s="129"/>
      <c r="F14" s="92"/>
      <c r="G14" s="132"/>
      <c r="H14" s="133"/>
      <c r="I14" s="134"/>
      <c r="J14" s="135" t="s">
        <v>186</v>
      </c>
    </row>
    <row r="15" spans="1:10" x14ac:dyDescent="0.2">
      <c r="A15" s="136"/>
      <c r="B15" s="484" t="s">
        <v>198</v>
      </c>
      <c r="C15" s="484"/>
      <c r="D15" s="484"/>
      <c r="E15" s="484"/>
      <c r="F15" s="484"/>
      <c r="G15" s="484"/>
      <c r="H15" s="484"/>
      <c r="I15" s="484"/>
      <c r="J15" s="135" t="s">
        <v>186</v>
      </c>
    </row>
    <row r="16" spans="1:10" x14ac:dyDescent="0.2">
      <c r="A16" s="137"/>
      <c r="B16" s="129" t="s">
        <v>188</v>
      </c>
      <c r="C16" s="131" t="s">
        <v>189</v>
      </c>
      <c r="D16" s="131" t="s">
        <v>199</v>
      </c>
      <c r="E16" s="129" t="s">
        <v>191</v>
      </c>
      <c r="F16" s="131" t="s">
        <v>24</v>
      </c>
      <c r="G16" s="132" t="s">
        <v>192</v>
      </c>
      <c r="H16" s="133" t="s">
        <v>193</v>
      </c>
      <c r="I16" s="134" t="s">
        <v>7</v>
      </c>
      <c r="J16" s="135" t="s">
        <v>8</v>
      </c>
    </row>
    <row r="17" spans="1:17" ht="25.5" x14ac:dyDescent="0.2">
      <c r="A17" s="138"/>
      <c r="B17" s="138" t="s">
        <v>194</v>
      </c>
      <c r="C17" s="139"/>
      <c r="D17" s="139">
        <v>91926</v>
      </c>
      <c r="E17" s="149" t="s">
        <v>197</v>
      </c>
      <c r="F17" s="139" t="s">
        <v>13</v>
      </c>
      <c r="G17" s="141">
        <v>10</v>
      </c>
      <c r="H17" s="142"/>
      <c r="I17" s="143">
        <f>ROUND(G17*H17,2)</f>
        <v>0</v>
      </c>
      <c r="J17" s="143"/>
    </row>
    <row r="18" spans="1:17" ht="47.25" customHeight="1" x14ac:dyDescent="0.2">
      <c r="A18" s="138"/>
      <c r="B18" s="138" t="s">
        <v>194</v>
      </c>
      <c r="C18" s="139"/>
      <c r="D18" s="139">
        <v>672</v>
      </c>
      <c r="E18" s="144" t="s">
        <v>196</v>
      </c>
      <c r="F18" s="139" t="s">
        <v>13</v>
      </c>
      <c r="G18" s="141">
        <v>5</v>
      </c>
      <c r="H18" s="142"/>
      <c r="I18" s="143">
        <f>ROUND(G18*H18,2)</f>
        <v>0</v>
      </c>
      <c r="J18" s="143"/>
    </row>
    <row r="19" spans="1:17" ht="22.5" customHeight="1" x14ac:dyDescent="0.2">
      <c r="A19" s="138"/>
      <c r="B19" s="138"/>
      <c r="C19" s="139"/>
      <c r="D19" s="139"/>
      <c r="E19" s="149"/>
      <c r="F19" s="139"/>
      <c r="G19" s="141"/>
      <c r="H19" s="142"/>
      <c r="I19" s="143"/>
      <c r="J19" s="143"/>
      <c r="Q19" s="140"/>
    </row>
    <row r="20" spans="1:17" ht="24" customHeight="1" x14ac:dyDescent="0.2">
      <c r="A20" s="138"/>
      <c r="B20" s="138"/>
      <c r="C20" s="139"/>
      <c r="D20" s="139"/>
      <c r="E20" s="149"/>
      <c r="F20" s="139"/>
      <c r="G20" s="141"/>
      <c r="H20" s="142"/>
      <c r="I20" s="143"/>
      <c r="J20" s="143"/>
      <c r="Q20" s="140"/>
    </row>
    <row r="21" spans="1:17" x14ac:dyDescent="0.2">
      <c r="A21" s="138"/>
      <c r="B21" s="138"/>
      <c r="C21" s="139"/>
      <c r="D21" s="139"/>
      <c r="E21" s="140"/>
      <c r="F21" s="139"/>
      <c r="G21" s="141"/>
      <c r="H21" s="142"/>
      <c r="I21" s="143"/>
      <c r="J21" s="143">
        <f>SUM(I16:I17)</f>
        <v>0</v>
      </c>
    </row>
    <row r="22" spans="1:17" x14ac:dyDescent="0.2">
      <c r="A22" s="129"/>
      <c r="B22" s="129"/>
      <c r="C22" s="131"/>
      <c r="D22" s="131"/>
      <c r="E22" s="129"/>
      <c r="F22" s="139"/>
      <c r="G22" s="132"/>
      <c r="H22" s="133"/>
      <c r="I22" s="134"/>
      <c r="J22" s="145">
        <f>SUM(J17:J21)</f>
        <v>0</v>
      </c>
    </row>
    <row r="23" spans="1:17" ht="15" x14ac:dyDescent="0.2">
      <c r="A23" s="146"/>
      <c r="B23" s="146"/>
      <c r="C23" s="146"/>
      <c r="D23" s="146"/>
      <c r="E23" s="146"/>
      <c r="F23" s="131"/>
      <c r="G23" s="146"/>
      <c r="H23" s="146"/>
      <c r="I23" s="147" t="s">
        <v>244</v>
      </c>
      <c r="J23" s="148">
        <f>ROUND(J22*1.22624,2)</f>
        <v>0</v>
      </c>
    </row>
    <row r="24" spans="1:17" ht="15" x14ac:dyDescent="0.2">
      <c r="A24" s="146"/>
      <c r="B24" s="146"/>
      <c r="C24" s="146"/>
      <c r="D24" s="146"/>
      <c r="E24" s="146"/>
      <c r="F24" s="131"/>
      <c r="G24" s="146"/>
      <c r="H24" s="146"/>
      <c r="I24" s="147"/>
      <c r="J24" s="148"/>
    </row>
    <row r="27" spans="1:17" x14ac:dyDescent="0.2">
      <c r="A27" s="129" t="s">
        <v>2</v>
      </c>
      <c r="B27" s="129" t="s">
        <v>11</v>
      </c>
      <c r="C27" s="130"/>
      <c r="D27" s="131"/>
      <c r="E27" s="129"/>
      <c r="F27" s="92"/>
      <c r="G27" s="132"/>
      <c r="H27" s="133"/>
      <c r="I27" s="134"/>
      <c r="J27" s="135" t="s">
        <v>186</v>
      </c>
    </row>
    <row r="28" spans="1:17" x14ac:dyDescent="0.2">
      <c r="A28" s="136"/>
      <c r="B28" s="484" t="s">
        <v>200</v>
      </c>
      <c r="C28" s="484"/>
      <c r="D28" s="484"/>
      <c r="E28" s="484"/>
      <c r="F28" s="484"/>
      <c r="G28" s="484"/>
      <c r="H28" s="484"/>
      <c r="I28" s="484"/>
      <c r="J28" s="135" t="s">
        <v>186</v>
      </c>
    </row>
    <row r="29" spans="1:17" x14ac:dyDescent="0.2">
      <c r="A29" s="137"/>
      <c r="B29" s="129" t="s">
        <v>188</v>
      </c>
      <c r="C29" s="131" t="s">
        <v>189</v>
      </c>
      <c r="D29" s="131" t="s">
        <v>201</v>
      </c>
      <c r="E29" s="129" t="s">
        <v>191</v>
      </c>
      <c r="F29" s="131" t="s">
        <v>24</v>
      </c>
      <c r="G29" s="132" t="s">
        <v>192</v>
      </c>
      <c r="H29" s="133" t="s">
        <v>193</v>
      </c>
      <c r="I29" s="134" t="s">
        <v>7</v>
      </c>
      <c r="J29" s="135" t="s">
        <v>8</v>
      </c>
    </row>
    <row r="30" spans="1:17" ht="25.5" x14ac:dyDescent="0.2">
      <c r="A30" s="137"/>
      <c r="B30" s="129" t="s">
        <v>194</v>
      </c>
      <c r="C30" s="131"/>
      <c r="D30" s="131">
        <v>90444</v>
      </c>
      <c r="E30" s="149" t="s">
        <v>202</v>
      </c>
      <c r="F30" s="131" t="s">
        <v>13</v>
      </c>
      <c r="G30" s="132">
        <v>2</v>
      </c>
      <c r="H30" s="142"/>
      <c r="I30" s="143">
        <f>ROUND(G30*H30,2)</f>
        <v>0</v>
      </c>
      <c r="J30" s="135"/>
    </row>
    <row r="31" spans="1:17" ht="38.25" x14ac:dyDescent="0.2">
      <c r="A31" s="138"/>
      <c r="B31" s="138" t="s">
        <v>194</v>
      </c>
      <c r="C31" s="139"/>
      <c r="D31" s="139">
        <v>91852</v>
      </c>
      <c r="E31" s="149" t="s">
        <v>203</v>
      </c>
      <c r="F31" s="139" t="s">
        <v>13</v>
      </c>
      <c r="G31" s="141">
        <v>2</v>
      </c>
      <c r="H31" s="142"/>
      <c r="I31" s="143">
        <f>ROUND(G31*H31,2)</f>
        <v>0</v>
      </c>
      <c r="J31" s="143"/>
    </row>
    <row r="32" spans="1:17" ht="25.5" x14ac:dyDescent="0.2">
      <c r="A32" s="138"/>
      <c r="B32" s="138" t="s">
        <v>194</v>
      </c>
      <c r="C32" s="139"/>
      <c r="D32" s="139">
        <v>91926</v>
      </c>
      <c r="E32" s="149" t="s">
        <v>197</v>
      </c>
      <c r="F32" s="139" t="s">
        <v>13</v>
      </c>
      <c r="G32" s="141">
        <v>2</v>
      </c>
      <c r="H32" s="142"/>
      <c r="I32" s="143">
        <f>ROUND(G32*H32,2)</f>
        <v>0</v>
      </c>
      <c r="J32" s="143"/>
    </row>
    <row r="33" spans="1:13" ht="39" customHeight="1" x14ac:dyDescent="0.2">
      <c r="A33" s="138"/>
      <c r="B33" s="138" t="s">
        <v>204</v>
      </c>
      <c r="C33" s="139"/>
      <c r="D33" s="139">
        <v>1562</v>
      </c>
      <c r="E33" s="149" t="s">
        <v>205</v>
      </c>
      <c r="F33" s="139" t="s">
        <v>24</v>
      </c>
      <c r="G33" s="141">
        <v>1</v>
      </c>
      <c r="H33" s="142"/>
      <c r="I33" s="143">
        <f>ROUND(G33*H33,2)</f>
        <v>0</v>
      </c>
      <c r="J33" s="143"/>
    </row>
    <row r="34" spans="1:13" ht="33" customHeight="1" x14ac:dyDescent="0.2">
      <c r="A34" s="138"/>
      <c r="B34" s="138"/>
      <c r="C34" s="139"/>
      <c r="D34" s="139"/>
      <c r="E34" s="140"/>
      <c r="F34" s="139"/>
      <c r="G34" s="141"/>
      <c r="H34" s="142"/>
      <c r="I34" s="143"/>
      <c r="J34" s="143">
        <f>SUM(I29:I33)</f>
        <v>0</v>
      </c>
    </row>
    <row r="35" spans="1:13" x14ac:dyDescent="0.2">
      <c r="A35" s="129"/>
      <c r="B35" s="129"/>
      <c r="C35" s="131"/>
      <c r="D35" s="131"/>
      <c r="E35" s="129"/>
      <c r="F35" s="139"/>
      <c r="G35" s="132"/>
      <c r="H35" s="133"/>
      <c r="I35" s="134"/>
      <c r="J35" s="145">
        <f>SUM(J31:J34)</f>
        <v>0</v>
      </c>
    </row>
    <row r="36" spans="1:13" ht="15" x14ac:dyDescent="0.2">
      <c r="A36" s="146"/>
      <c r="B36" s="146"/>
      <c r="C36" s="146"/>
      <c r="D36" s="146"/>
      <c r="E36" s="146"/>
      <c r="F36" s="131"/>
      <c r="G36" s="146"/>
      <c r="H36" s="146"/>
      <c r="I36" s="147" t="s">
        <v>244</v>
      </c>
      <c r="J36" s="148">
        <f>ROUND(J35*1.22624,2)</f>
        <v>0</v>
      </c>
    </row>
    <row r="37" spans="1:13" ht="15" x14ac:dyDescent="0.2">
      <c r="A37" s="146"/>
      <c r="B37" s="146"/>
      <c r="C37" s="146"/>
      <c r="D37" s="146"/>
      <c r="E37" s="146"/>
      <c r="F37" s="131"/>
      <c r="G37" s="146"/>
      <c r="H37" s="146"/>
      <c r="I37" s="147"/>
      <c r="J37" s="148"/>
    </row>
    <row r="38" spans="1:13" x14ac:dyDescent="0.2">
      <c r="M38" s="150"/>
    </row>
    <row r="39" spans="1:13" x14ac:dyDescent="0.2">
      <c r="A39" s="129" t="s">
        <v>2</v>
      </c>
      <c r="B39" s="129" t="s">
        <v>11</v>
      </c>
      <c r="C39" s="130"/>
      <c r="D39" s="131"/>
      <c r="E39" s="129"/>
      <c r="F39" s="92"/>
      <c r="G39" s="132"/>
      <c r="H39" s="133"/>
      <c r="I39" s="134"/>
      <c r="J39" s="135" t="s">
        <v>186</v>
      </c>
    </row>
    <row r="40" spans="1:13" x14ac:dyDescent="0.2">
      <c r="A40" s="136" t="s">
        <v>206</v>
      </c>
      <c r="B40" s="484" t="s">
        <v>207</v>
      </c>
      <c r="C40" s="484"/>
      <c r="D40" s="484"/>
      <c r="E40" s="484"/>
      <c r="F40" s="484"/>
      <c r="G40" s="484"/>
      <c r="H40" s="484"/>
      <c r="I40" s="484"/>
      <c r="J40" s="135" t="s">
        <v>186</v>
      </c>
    </row>
    <row r="41" spans="1:13" x14ac:dyDescent="0.2">
      <c r="A41" s="137"/>
      <c r="B41" s="129" t="s">
        <v>188</v>
      </c>
      <c r="C41" s="131" t="s">
        <v>189</v>
      </c>
      <c r="D41" s="131" t="s">
        <v>201</v>
      </c>
      <c r="E41" s="129" t="s">
        <v>191</v>
      </c>
      <c r="F41" s="131" t="s">
        <v>24</v>
      </c>
      <c r="G41" s="132" t="s">
        <v>192</v>
      </c>
      <c r="H41" s="133" t="s">
        <v>193</v>
      </c>
      <c r="I41" s="134" t="s">
        <v>7</v>
      </c>
      <c r="J41" s="135" t="s">
        <v>8</v>
      </c>
    </row>
    <row r="42" spans="1:13" x14ac:dyDescent="0.2">
      <c r="A42" s="138"/>
      <c r="B42" s="138" t="s">
        <v>194</v>
      </c>
      <c r="C42" s="139"/>
      <c r="D42" s="139">
        <v>73616</v>
      </c>
      <c r="E42" s="140" t="s">
        <v>208</v>
      </c>
      <c r="F42" s="139" t="s">
        <v>209</v>
      </c>
      <c r="G42" s="141">
        <v>3.43</v>
      </c>
      <c r="H42" s="142"/>
      <c r="I42" s="143">
        <f t="shared" ref="I42:I48" si="0">ROUND(G42*H42,2)</f>
        <v>0</v>
      </c>
      <c r="J42" s="143"/>
    </row>
    <row r="43" spans="1:13" x14ac:dyDescent="0.2">
      <c r="A43" s="138"/>
      <c r="B43" s="138" t="s">
        <v>194</v>
      </c>
      <c r="C43" s="139"/>
      <c r="D43" s="139">
        <v>93353</v>
      </c>
      <c r="E43" s="140" t="s">
        <v>210</v>
      </c>
      <c r="F43" s="139" t="s">
        <v>209</v>
      </c>
      <c r="G43" s="141">
        <v>58.32</v>
      </c>
      <c r="H43" s="142"/>
      <c r="I43" s="143">
        <f t="shared" si="0"/>
        <v>0</v>
      </c>
      <c r="J43" s="143"/>
    </row>
    <row r="44" spans="1:13" ht="31.5" customHeight="1" x14ac:dyDescent="0.2">
      <c r="A44" s="138"/>
      <c r="B44" s="138" t="s">
        <v>194</v>
      </c>
      <c r="C44" s="139" t="s">
        <v>211</v>
      </c>
      <c r="D44" s="139" t="s">
        <v>212</v>
      </c>
      <c r="E44" s="140" t="s">
        <v>213</v>
      </c>
      <c r="F44" s="139" t="s">
        <v>13</v>
      </c>
      <c r="G44" s="141">
        <v>486</v>
      </c>
      <c r="H44" s="142"/>
      <c r="I44" s="143">
        <f t="shared" si="0"/>
        <v>0</v>
      </c>
      <c r="J44" s="143"/>
    </row>
    <row r="45" spans="1:13" x14ac:dyDescent="0.2">
      <c r="A45" s="138"/>
      <c r="B45" s="138" t="s">
        <v>194</v>
      </c>
      <c r="C45" s="139"/>
      <c r="D45" s="139" t="s">
        <v>214</v>
      </c>
      <c r="E45" s="140" t="s">
        <v>215</v>
      </c>
      <c r="F45" s="139" t="s">
        <v>13</v>
      </c>
      <c r="G45" s="141">
        <v>52.49</v>
      </c>
      <c r="H45" s="142"/>
      <c r="I45" s="143">
        <f t="shared" si="0"/>
        <v>0</v>
      </c>
      <c r="J45" s="143"/>
    </row>
    <row r="46" spans="1:13" ht="38.25" x14ac:dyDescent="0.2">
      <c r="A46" s="138"/>
      <c r="B46" s="138" t="s">
        <v>194</v>
      </c>
      <c r="C46" s="139"/>
      <c r="D46" s="139" t="s">
        <v>216</v>
      </c>
      <c r="E46" s="140" t="s">
        <v>217</v>
      </c>
      <c r="F46" s="139" t="s">
        <v>218</v>
      </c>
      <c r="G46" s="141">
        <v>114.3</v>
      </c>
      <c r="H46" s="142"/>
      <c r="I46" s="143">
        <f t="shared" si="0"/>
        <v>0</v>
      </c>
      <c r="J46" s="143"/>
    </row>
    <row r="47" spans="1:13" x14ac:dyDescent="0.2">
      <c r="A47" s="138"/>
      <c r="B47" s="138" t="s">
        <v>194</v>
      </c>
      <c r="C47" s="139"/>
      <c r="D47" s="139">
        <v>68069</v>
      </c>
      <c r="E47" s="140" t="s">
        <v>219</v>
      </c>
      <c r="F47" s="139" t="s">
        <v>24</v>
      </c>
      <c r="G47" s="141">
        <v>17</v>
      </c>
      <c r="H47" s="142"/>
      <c r="I47" s="143">
        <f t="shared" si="0"/>
        <v>0</v>
      </c>
    </row>
    <row r="48" spans="1:13" ht="25.5" x14ac:dyDescent="0.2">
      <c r="A48" s="129"/>
      <c r="B48" s="138" t="s">
        <v>194</v>
      </c>
      <c r="C48" s="131"/>
      <c r="D48" s="131" t="s">
        <v>220</v>
      </c>
      <c r="E48" s="149" t="s">
        <v>221</v>
      </c>
      <c r="F48" s="139" t="s">
        <v>24</v>
      </c>
      <c r="G48" s="132">
        <v>17</v>
      </c>
      <c r="H48" s="133"/>
      <c r="I48" s="134">
        <f t="shared" si="0"/>
        <v>0</v>
      </c>
      <c r="J48" s="143">
        <f>SUM(I42:I46)</f>
        <v>0</v>
      </c>
    </row>
    <row r="49" spans="1:10" ht="15" x14ac:dyDescent="0.2">
      <c r="A49" s="146"/>
      <c r="B49" s="146"/>
      <c r="C49" s="146"/>
      <c r="D49" s="146"/>
      <c r="E49" s="146"/>
      <c r="F49" s="131"/>
      <c r="G49" s="146"/>
      <c r="H49" s="146"/>
      <c r="I49" s="147"/>
      <c r="J49" s="145">
        <f>SUM(J42:J48)</f>
        <v>0</v>
      </c>
    </row>
    <row r="50" spans="1:10" ht="15" x14ac:dyDescent="0.2">
      <c r="H50" s="146"/>
      <c r="I50" s="147" t="s">
        <v>244</v>
      </c>
      <c r="J50" s="148">
        <f>ROUND(J49*1.22624,2)</f>
        <v>0</v>
      </c>
    </row>
  </sheetData>
  <mergeCells count="4">
    <mergeCell ref="B4:I4"/>
    <mergeCell ref="B15:I15"/>
    <mergeCell ref="B28:I28"/>
    <mergeCell ref="B40:I40"/>
  </mergeCells>
  <pageMargins left="0.511811024" right="0.511811024" top="0.78740157499999996" bottom="0.78740157499999996" header="0.31496062000000002" footer="0.31496062000000002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34"/>
  <sheetViews>
    <sheetView showGridLines="0" view="pageBreakPreview" zoomScaleSheetLayoutView="100" workbookViewId="0">
      <pane ySplit="13" topLeftCell="A19" activePane="bottomLeft" state="frozen"/>
      <selection activeCell="B4" sqref="B4:I4"/>
      <selection pane="bottomLeft" activeCell="G15" sqref="G15:G24"/>
    </sheetView>
  </sheetViews>
  <sheetFormatPr defaultColWidth="8.85546875" defaultRowHeight="12.75" x14ac:dyDescent="0.25"/>
  <cols>
    <col min="1" max="1" width="5.7109375" style="151" customWidth="1"/>
    <col min="2" max="2" width="60" style="151" customWidth="1"/>
    <col min="3" max="3" width="8" style="151" customWidth="1"/>
    <col min="4" max="4" width="13" style="151" customWidth="1"/>
    <col min="5" max="5" width="11.85546875" style="151" customWidth="1"/>
    <col min="6" max="6" width="14.5703125" style="151" customWidth="1"/>
    <col min="7" max="7" width="32.85546875" style="151" customWidth="1"/>
    <col min="8" max="8" width="5.5703125" style="152" customWidth="1"/>
    <col min="9" max="9" width="9" style="151" customWidth="1"/>
    <col min="10" max="12" width="0" style="151" hidden="1" customWidth="1"/>
    <col min="13" max="13" width="10" style="151" bestFit="1" customWidth="1"/>
    <col min="14" max="14" width="9" style="151" customWidth="1"/>
    <col min="15" max="254" width="8.85546875" style="151"/>
    <col min="255" max="256" width="8.85546875" style="167"/>
    <col min="257" max="257" width="5.7109375" style="167" customWidth="1"/>
    <col min="258" max="258" width="60" style="167" customWidth="1"/>
    <col min="259" max="259" width="8" style="167" customWidth="1"/>
    <col min="260" max="260" width="13" style="167" customWidth="1"/>
    <col min="261" max="261" width="11.85546875" style="167" customWidth="1"/>
    <col min="262" max="262" width="14.5703125" style="167" customWidth="1"/>
    <col min="263" max="263" width="32.85546875" style="167" customWidth="1"/>
    <col min="264" max="264" width="5.5703125" style="167" customWidth="1"/>
    <col min="265" max="265" width="9" style="167" customWidth="1"/>
    <col min="266" max="268" width="0" style="167" hidden="1" customWidth="1"/>
    <col min="269" max="269" width="10" style="167" bestFit="1" customWidth="1"/>
    <col min="270" max="270" width="9" style="167" customWidth="1"/>
    <col min="271" max="512" width="8.85546875" style="167"/>
    <col min="513" max="513" width="5.7109375" style="167" customWidth="1"/>
    <col min="514" max="514" width="60" style="167" customWidth="1"/>
    <col min="515" max="515" width="8" style="167" customWidth="1"/>
    <col min="516" max="516" width="13" style="167" customWidth="1"/>
    <col min="517" max="517" width="11.85546875" style="167" customWidth="1"/>
    <col min="518" max="518" width="14.5703125" style="167" customWidth="1"/>
    <col min="519" max="519" width="32.85546875" style="167" customWidth="1"/>
    <col min="520" max="520" width="5.5703125" style="167" customWidth="1"/>
    <col min="521" max="521" width="9" style="167" customWidth="1"/>
    <col min="522" max="524" width="0" style="167" hidden="1" customWidth="1"/>
    <col min="525" max="525" width="10" style="167" bestFit="1" customWidth="1"/>
    <col min="526" max="526" width="9" style="167" customWidth="1"/>
    <col min="527" max="768" width="8.85546875" style="167"/>
    <col min="769" max="769" width="5.7109375" style="167" customWidth="1"/>
    <col min="770" max="770" width="60" style="167" customWidth="1"/>
    <col min="771" max="771" width="8" style="167" customWidth="1"/>
    <col min="772" max="772" width="13" style="167" customWidth="1"/>
    <col min="773" max="773" width="11.85546875" style="167" customWidth="1"/>
    <col min="774" max="774" width="14.5703125" style="167" customWidth="1"/>
    <col min="775" max="775" width="32.85546875" style="167" customWidth="1"/>
    <col min="776" max="776" width="5.5703125" style="167" customWidth="1"/>
    <col min="777" max="777" width="9" style="167" customWidth="1"/>
    <col min="778" max="780" width="0" style="167" hidden="1" customWidth="1"/>
    <col min="781" max="781" width="10" style="167" bestFit="1" customWidth="1"/>
    <col min="782" max="782" width="9" style="167" customWidth="1"/>
    <col min="783" max="1024" width="8.85546875" style="167"/>
    <col min="1025" max="1025" width="5.7109375" style="167" customWidth="1"/>
    <col min="1026" max="1026" width="60" style="167" customWidth="1"/>
    <col min="1027" max="1027" width="8" style="167" customWidth="1"/>
    <col min="1028" max="1028" width="13" style="167" customWidth="1"/>
    <col min="1029" max="1029" width="11.85546875" style="167" customWidth="1"/>
    <col min="1030" max="1030" width="14.5703125" style="167" customWidth="1"/>
    <col min="1031" max="1031" width="32.85546875" style="167" customWidth="1"/>
    <col min="1032" max="1032" width="5.5703125" style="167" customWidth="1"/>
    <col min="1033" max="1033" width="9" style="167" customWidth="1"/>
    <col min="1034" max="1036" width="0" style="167" hidden="1" customWidth="1"/>
    <col min="1037" max="1037" width="10" style="167" bestFit="1" customWidth="1"/>
    <col min="1038" max="1038" width="9" style="167" customWidth="1"/>
    <col min="1039" max="1280" width="8.85546875" style="167"/>
    <col min="1281" max="1281" width="5.7109375" style="167" customWidth="1"/>
    <col min="1282" max="1282" width="60" style="167" customWidth="1"/>
    <col min="1283" max="1283" width="8" style="167" customWidth="1"/>
    <col min="1284" max="1284" width="13" style="167" customWidth="1"/>
    <col min="1285" max="1285" width="11.85546875" style="167" customWidth="1"/>
    <col min="1286" max="1286" width="14.5703125" style="167" customWidth="1"/>
    <col min="1287" max="1287" width="32.85546875" style="167" customWidth="1"/>
    <col min="1288" max="1288" width="5.5703125" style="167" customWidth="1"/>
    <col min="1289" max="1289" width="9" style="167" customWidth="1"/>
    <col min="1290" max="1292" width="0" style="167" hidden="1" customWidth="1"/>
    <col min="1293" max="1293" width="10" style="167" bestFit="1" customWidth="1"/>
    <col min="1294" max="1294" width="9" style="167" customWidth="1"/>
    <col min="1295" max="1536" width="8.85546875" style="167"/>
    <col min="1537" max="1537" width="5.7109375" style="167" customWidth="1"/>
    <col min="1538" max="1538" width="60" style="167" customWidth="1"/>
    <col min="1539" max="1539" width="8" style="167" customWidth="1"/>
    <col min="1540" max="1540" width="13" style="167" customWidth="1"/>
    <col min="1541" max="1541" width="11.85546875" style="167" customWidth="1"/>
    <col min="1542" max="1542" width="14.5703125" style="167" customWidth="1"/>
    <col min="1543" max="1543" width="32.85546875" style="167" customWidth="1"/>
    <col min="1544" max="1544" width="5.5703125" style="167" customWidth="1"/>
    <col min="1545" max="1545" width="9" style="167" customWidth="1"/>
    <col min="1546" max="1548" width="0" style="167" hidden="1" customWidth="1"/>
    <col min="1549" max="1549" width="10" style="167" bestFit="1" customWidth="1"/>
    <col min="1550" max="1550" width="9" style="167" customWidth="1"/>
    <col min="1551" max="1792" width="8.85546875" style="167"/>
    <col min="1793" max="1793" width="5.7109375" style="167" customWidth="1"/>
    <col min="1794" max="1794" width="60" style="167" customWidth="1"/>
    <col min="1795" max="1795" width="8" style="167" customWidth="1"/>
    <col min="1796" max="1796" width="13" style="167" customWidth="1"/>
    <col min="1797" max="1797" width="11.85546875" style="167" customWidth="1"/>
    <col min="1798" max="1798" width="14.5703125" style="167" customWidth="1"/>
    <col min="1799" max="1799" width="32.85546875" style="167" customWidth="1"/>
    <col min="1800" max="1800" width="5.5703125" style="167" customWidth="1"/>
    <col min="1801" max="1801" width="9" style="167" customWidth="1"/>
    <col min="1802" max="1804" width="0" style="167" hidden="1" customWidth="1"/>
    <col min="1805" max="1805" width="10" style="167" bestFit="1" customWidth="1"/>
    <col min="1806" max="1806" width="9" style="167" customWidth="1"/>
    <col min="1807" max="2048" width="8.85546875" style="167"/>
    <col min="2049" max="2049" width="5.7109375" style="167" customWidth="1"/>
    <col min="2050" max="2050" width="60" style="167" customWidth="1"/>
    <col min="2051" max="2051" width="8" style="167" customWidth="1"/>
    <col min="2052" max="2052" width="13" style="167" customWidth="1"/>
    <col min="2053" max="2053" width="11.85546875" style="167" customWidth="1"/>
    <col min="2054" max="2054" width="14.5703125" style="167" customWidth="1"/>
    <col min="2055" max="2055" width="32.85546875" style="167" customWidth="1"/>
    <col min="2056" max="2056" width="5.5703125" style="167" customWidth="1"/>
    <col min="2057" max="2057" width="9" style="167" customWidth="1"/>
    <col min="2058" max="2060" width="0" style="167" hidden="1" customWidth="1"/>
    <col min="2061" max="2061" width="10" style="167" bestFit="1" customWidth="1"/>
    <col min="2062" max="2062" width="9" style="167" customWidth="1"/>
    <col min="2063" max="2304" width="8.85546875" style="167"/>
    <col min="2305" max="2305" width="5.7109375" style="167" customWidth="1"/>
    <col min="2306" max="2306" width="60" style="167" customWidth="1"/>
    <col min="2307" max="2307" width="8" style="167" customWidth="1"/>
    <col min="2308" max="2308" width="13" style="167" customWidth="1"/>
    <col min="2309" max="2309" width="11.85546875" style="167" customWidth="1"/>
    <col min="2310" max="2310" width="14.5703125" style="167" customWidth="1"/>
    <col min="2311" max="2311" width="32.85546875" style="167" customWidth="1"/>
    <col min="2312" max="2312" width="5.5703125" style="167" customWidth="1"/>
    <col min="2313" max="2313" width="9" style="167" customWidth="1"/>
    <col min="2314" max="2316" width="0" style="167" hidden="1" customWidth="1"/>
    <col min="2317" max="2317" width="10" style="167" bestFit="1" customWidth="1"/>
    <col min="2318" max="2318" width="9" style="167" customWidth="1"/>
    <col min="2319" max="2560" width="8.85546875" style="167"/>
    <col min="2561" max="2561" width="5.7109375" style="167" customWidth="1"/>
    <col min="2562" max="2562" width="60" style="167" customWidth="1"/>
    <col min="2563" max="2563" width="8" style="167" customWidth="1"/>
    <col min="2564" max="2564" width="13" style="167" customWidth="1"/>
    <col min="2565" max="2565" width="11.85546875" style="167" customWidth="1"/>
    <col min="2566" max="2566" width="14.5703125" style="167" customWidth="1"/>
    <col min="2567" max="2567" width="32.85546875" style="167" customWidth="1"/>
    <col min="2568" max="2568" width="5.5703125" style="167" customWidth="1"/>
    <col min="2569" max="2569" width="9" style="167" customWidth="1"/>
    <col min="2570" max="2572" width="0" style="167" hidden="1" customWidth="1"/>
    <col min="2573" max="2573" width="10" style="167" bestFit="1" customWidth="1"/>
    <col min="2574" max="2574" width="9" style="167" customWidth="1"/>
    <col min="2575" max="2816" width="8.85546875" style="167"/>
    <col min="2817" max="2817" width="5.7109375" style="167" customWidth="1"/>
    <col min="2818" max="2818" width="60" style="167" customWidth="1"/>
    <col min="2819" max="2819" width="8" style="167" customWidth="1"/>
    <col min="2820" max="2820" width="13" style="167" customWidth="1"/>
    <col min="2821" max="2821" width="11.85546875" style="167" customWidth="1"/>
    <col min="2822" max="2822" width="14.5703125" style="167" customWidth="1"/>
    <col min="2823" max="2823" width="32.85546875" style="167" customWidth="1"/>
    <col min="2824" max="2824" width="5.5703125" style="167" customWidth="1"/>
    <col min="2825" max="2825" width="9" style="167" customWidth="1"/>
    <col min="2826" max="2828" width="0" style="167" hidden="1" customWidth="1"/>
    <col min="2829" max="2829" width="10" style="167" bestFit="1" customWidth="1"/>
    <col min="2830" max="2830" width="9" style="167" customWidth="1"/>
    <col min="2831" max="3072" width="8.85546875" style="167"/>
    <col min="3073" max="3073" width="5.7109375" style="167" customWidth="1"/>
    <col min="3074" max="3074" width="60" style="167" customWidth="1"/>
    <col min="3075" max="3075" width="8" style="167" customWidth="1"/>
    <col min="3076" max="3076" width="13" style="167" customWidth="1"/>
    <col min="3077" max="3077" width="11.85546875" style="167" customWidth="1"/>
    <col min="3078" max="3078" width="14.5703125" style="167" customWidth="1"/>
    <col min="3079" max="3079" width="32.85546875" style="167" customWidth="1"/>
    <col min="3080" max="3080" width="5.5703125" style="167" customWidth="1"/>
    <col min="3081" max="3081" width="9" style="167" customWidth="1"/>
    <col min="3082" max="3084" width="0" style="167" hidden="1" customWidth="1"/>
    <col min="3085" max="3085" width="10" style="167" bestFit="1" customWidth="1"/>
    <col min="3086" max="3086" width="9" style="167" customWidth="1"/>
    <col min="3087" max="3328" width="8.85546875" style="167"/>
    <col min="3329" max="3329" width="5.7109375" style="167" customWidth="1"/>
    <col min="3330" max="3330" width="60" style="167" customWidth="1"/>
    <col min="3331" max="3331" width="8" style="167" customWidth="1"/>
    <col min="3332" max="3332" width="13" style="167" customWidth="1"/>
    <col min="3333" max="3333" width="11.85546875" style="167" customWidth="1"/>
    <col min="3334" max="3334" width="14.5703125" style="167" customWidth="1"/>
    <col min="3335" max="3335" width="32.85546875" style="167" customWidth="1"/>
    <col min="3336" max="3336" width="5.5703125" style="167" customWidth="1"/>
    <col min="3337" max="3337" width="9" style="167" customWidth="1"/>
    <col min="3338" max="3340" width="0" style="167" hidden="1" customWidth="1"/>
    <col min="3341" max="3341" width="10" style="167" bestFit="1" customWidth="1"/>
    <col min="3342" max="3342" width="9" style="167" customWidth="1"/>
    <col min="3343" max="3584" width="8.85546875" style="167"/>
    <col min="3585" max="3585" width="5.7109375" style="167" customWidth="1"/>
    <col min="3586" max="3586" width="60" style="167" customWidth="1"/>
    <col min="3587" max="3587" width="8" style="167" customWidth="1"/>
    <col min="3588" max="3588" width="13" style="167" customWidth="1"/>
    <col min="3589" max="3589" width="11.85546875" style="167" customWidth="1"/>
    <col min="3590" max="3590" width="14.5703125" style="167" customWidth="1"/>
    <col min="3591" max="3591" width="32.85546875" style="167" customWidth="1"/>
    <col min="3592" max="3592" width="5.5703125" style="167" customWidth="1"/>
    <col min="3593" max="3593" width="9" style="167" customWidth="1"/>
    <col min="3594" max="3596" width="0" style="167" hidden="1" customWidth="1"/>
    <col min="3597" max="3597" width="10" style="167" bestFit="1" customWidth="1"/>
    <col min="3598" max="3598" width="9" style="167" customWidth="1"/>
    <col min="3599" max="3840" width="8.85546875" style="167"/>
    <col min="3841" max="3841" width="5.7109375" style="167" customWidth="1"/>
    <col min="3842" max="3842" width="60" style="167" customWidth="1"/>
    <col min="3843" max="3843" width="8" style="167" customWidth="1"/>
    <col min="3844" max="3844" width="13" style="167" customWidth="1"/>
    <col min="3845" max="3845" width="11.85546875" style="167" customWidth="1"/>
    <col min="3846" max="3846" width="14.5703125" style="167" customWidth="1"/>
    <col min="3847" max="3847" width="32.85546875" style="167" customWidth="1"/>
    <col min="3848" max="3848" width="5.5703125" style="167" customWidth="1"/>
    <col min="3849" max="3849" width="9" style="167" customWidth="1"/>
    <col min="3850" max="3852" width="0" style="167" hidden="1" customWidth="1"/>
    <col min="3853" max="3853" width="10" style="167" bestFit="1" customWidth="1"/>
    <col min="3854" max="3854" width="9" style="167" customWidth="1"/>
    <col min="3855" max="4096" width="8.85546875" style="167"/>
    <col min="4097" max="4097" width="5.7109375" style="167" customWidth="1"/>
    <col min="4098" max="4098" width="60" style="167" customWidth="1"/>
    <col min="4099" max="4099" width="8" style="167" customWidth="1"/>
    <col min="4100" max="4100" width="13" style="167" customWidth="1"/>
    <col min="4101" max="4101" width="11.85546875" style="167" customWidth="1"/>
    <col min="4102" max="4102" width="14.5703125" style="167" customWidth="1"/>
    <col min="4103" max="4103" width="32.85546875" style="167" customWidth="1"/>
    <col min="4104" max="4104" width="5.5703125" style="167" customWidth="1"/>
    <col min="4105" max="4105" width="9" style="167" customWidth="1"/>
    <col min="4106" max="4108" width="0" style="167" hidden="1" customWidth="1"/>
    <col min="4109" max="4109" width="10" style="167" bestFit="1" customWidth="1"/>
    <col min="4110" max="4110" width="9" style="167" customWidth="1"/>
    <col min="4111" max="4352" width="8.85546875" style="167"/>
    <col min="4353" max="4353" width="5.7109375" style="167" customWidth="1"/>
    <col min="4354" max="4354" width="60" style="167" customWidth="1"/>
    <col min="4355" max="4355" width="8" style="167" customWidth="1"/>
    <col min="4356" max="4356" width="13" style="167" customWidth="1"/>
    <col min="4357" max="4357" width="11.85546875" style="167" customWidth="1"/>
    <col min="4358" max="4358" width="14.5703125" style="167" customWidth="1"/>
    <col min="4359" max="4359" width="32.85546875" style="167" customWidth="1"/>
    <col min="4360" max="4360" width="5.5703125" style="167" customWidth="1"/>
    <col min="4361" max="4361" width="9" style="167" customWidth="1"/>
    <col min="4362" max="4364" width="0" style="167" hidden="1" customWidth="1"/>
    <col min="4365" max="4365" width="10" style="167" bestFit="1" customWidth="1"/>
    <col min="4366" max="4366" width="9" style="167" customWidth="1"/>
    <col min="4367" max="4608" width="8.85546875" style="167"/>
    <col min="4609" max="4609" width="5.7109375" style="167" customWidth="1"/>
    <col min="4610" max="4610" width="60" style="167" customWidth="1"/>
    <col min="4611" max="4611" width="8" style="167" customWidth="1"/>
    <col min="4612" max="4612" width="13" style="167" customWidth="1"/>
    <col min="4613" max="4613" width="11.85546875" style="167" customWidth="1"/>
    <col min="4614" max="4614" width="14.5703125" style="167" customWidth="1"/>
    <col min="4615" max="4615" width="32.85546875" style="167" customWidth="1"/>
    <col min="4616" max="4616" width="5.5703125" style="167" customWidth="1"/>
    <col min="4617" max="4617" width="9" style="167" customWidth="1"/>
    <col min="4618" max="4620" width="0" style="167" hidden="1" customWidth="1"/>
    <col min="4621" max="4621" width="10" style="167" bestFit="1" customWidth="1"/>
    <col min="4622" max="4622" width="9" style="167" customWidth="1"/>
    <col min="4623" max="4864" width="8.85546875" style="167"/>
    <col min="4865" max="4865" width="5.7109375" style="167" customWidth="1"/>
    <col min="4866" max="4866" width="60" style="167" customWidth="1"/>
    <col min="4867" max="4867" width="8" style="167" customWidth="1"/>
    <col min="4868" max="4868" width="13" style="167" customWidth="1"/>
    <col min="4869" max="4869" width="11.85546875" style="167" customWidth="1"/>
    <col min="4870" max="4870" width="14.5703125" style="167" customWidth="1"/>
    <col min="4871" max="4871" width="32.85546875" style="167" customWidth="1"/>
    <col min="4872" max="4872" width="5.5703125" style="167" customWidth="1"/>
    <col min="4873" max="4873" width="9" style="167" customWidth="1"/>
    <col min="4874" max="4876" width="0" style="167" hidden="1" customWidth="1"/>
    <col min="4877" max="4877" width="10" style="167" bestFit="1" customWidth="1"/>
    <col min="4878" max="4878" width="9" style="167" customWidth="1"/>
    <col min="4879" max="5120" width="8.85546875" style="167"/>
    <col min="5121" max="5121" width="5.7109375" style="167" customWidth="1"/>
    <col min="5122" max="5122" width="60" style="167" customWidth="1"/>
    <col min="5123" max="5123" width="8" style="167" customWidth="1"/>
    <col min="5124" max="5124" width="13" style="167" customWidth="1"/>
    <col min="5125" max="5125" width="11.85546875" style="167" customWidth="1"/>
    <col min="5126" max="5126" width="14.5703125" style="167" customWidth="1"/>
    <col min="5127" max="5127" width="32.85546875" style="167" customWidth="1"/>
    <col min="5128" max="5128" width="5.5703125" style="167" customWidth="1"/>
    <col min="5129" max="5129" width="9" style="167" customWidth="1"/>
    <col min="5130" max="5132" width="0" style="167" hidden="1" customWidth="1"/>
    <col min="5133" max="5133" width="10" style="167" bestFit="1" customWidth="1"/>
    <col min="5134" max="5134" width="9" style="167" customWidth="1"/>
    <col min="5135" max="5376" width="8.85546875" style="167"/>
    <col min="5377" max="5377" width="5.7109375" style="167" customWidth="1"/>
    <col min="5378" max="5378" width="60" style="167" customWidth="1"/>
    <col min="5379" max="5379" width="8" style="167" customWidth="1"/>
    <col min="5380" max="5380" width="13" style="167" customWidth="1"/>
    <col min="5381" max="5381" width="11.85546875" style="167" customWidth="1"/>
    <col min="5382" max="5382" width="14.5703125" style="167" customWidth="1"/>
    <col min="5383" max="5383" width="32.85546875" style="167" customWidth="1"/>
    <col min="5384" max="5384" width="5.5703125" style="167" customWidth="1"/>
    <col min="5385" max="5385" width="9" style="167" customWidth="1"/>
    <col min="5386" max="5388" width="0" style="167" hidden="1" customWidth="1"/>
    <col min="5389" max="5389" width="10" style="167" bestFit="1" customWidth="1"/>
    <col min="5390" max="5390" width="9" style="167" customWidth="1"/>
    <col min="5391" max="5632" width="8.85546875" style="167"/>
    <col min="5633" max="5633" width="5.7109375" style="167" customWidth="1"/>
    <col min="5634" max="5634" width="60" style="167" customWidth="1"/>
    <col min="5635" max="5635" width="8" style="167" customWidth="1"/>
    <col min="5636" max="5636" width="13" style="167" customWidth="1"/>
    <col min="5637" max="5637" width="11.85546875" style="167" customWidth="1"/>
    <col min="5638" max="5638" width="14.5703125" style="167" customWidth="1"/>
    <col min="5639" max="5639" width="32.85546875" style="167" customWidth="1"/>
    <col min="5640" max="5640" width="5.5703125" style="167" customWidth="1"/>
    <col min="5641" max="5641" width="9" style="167" customWidth="1"/>
    <col min="5642" max="5644" width="0" style="167" hidden="1" customWidth="1"/>
    <col min="5645" max="5645" width="10" style="167" bestFit="1" customWidth="1"/>
    <col min="5646" max="5646" width="9" style="167" customWidth="1"/>
    <col min="5647" max="5888" width="8.85546875" style="167"/>
    <col min="5889" max="5889" width="5.7109375" style="167" customWidth="1"/>
    <col min="5890" max="5890" width="60" style="167" customWidth="1"/>
    <col min="5891" max="5891" width="8" style="167" customWidth="1"/>
    <col min="5892" max="5892" width="13" style="167" customWidth="1"/>
    <col min="5893" max="5893" width="11.85546875" style="167" customWidth="1"/>
    <col min="5894" max="5894" width="14.5703125" style="167" customWidth="1"/>
    <col min="5895" max="5895" width="32.85546875" style="167" customWidth="1"/>
    <col min="5896" max="5896" width="5.5703125" style="167" customWidth="1"/>
    <col min="5897" max="5897" width="9" style="167" customWidth="1"/>
    <col min="5898" max="5900" width="0" style="167" hidden="1" customWidth="1"/>
    <col min="5901" max="5901" width="10" style="167" bestFit="1" customWidth="1"/>
    <col min="5902" max="5902" width="9" style="167" customWidth="1"/>
    <col min="5903" max="6144" width="8.85546875" style="167"/>
    <col min="6145" max="6145" width="5.7109375" style="167" customWidth="1"/>
    <col min="6146" max="6146" width="60" style="167" customWidth="1"/>
    <col min="6147" max="6147" width="8" style="167" customWidth="1"/>
    <col min="6148" max="6148" width="13" style="167" customWidth="1"/>
    <col min="6149" max="6149" width="11.85546875" style="167" customWidth="1"/>
    <col min="6150" max="6150" width="14.5703125" style="167" customWidth="1"/>
    <col min="6151" max="6151" width="32.85546875" style="167" customWidth="1"/>
    <col min="6152" max="6152" width="5.5703125" style="167" customWidth="1"/>
    <col min="6153" max="6153" width="9" style="167" customWidth="1"/>
    <col min="6154" max="6156" width="0" style="167" hidden="1" customWidth="1"/>
    <col min="6157" max="6157" width="10" style="167" bestFit="1" customWidth="1"/>
    <col min="6158" max="6158" width="9" style="167" customWidth="1"/>
    <col min="6159" max="6400" width="8.85546875" style="167"/>
    <col min="6401" max="6401" width="5.7109375" style="167" customWidth="1"/>
    <col min="6402" max="6402" width="60" style="167" customWidth="1"/>
    <col min="6403" max="6403" width="8" style="167" customWidth="1"/>
    <col min="6404" max="6404" width="13" style="167" customWidth="1"/>
    <col min="6405" max="6405" width="11.85546875" style="167" customWidth="1"/>
    <col min="6406" max="6406" width="14.5703125" style="167" customWidth="1"/>
    <col min="6407" max="6407" width="32.85546875" style="167" customWidth="1"/>
    <col min="6408" max="6408" width="5.5703125" style="167" customWidth="1"/>
    <col min="6409" max="6409" width="9" style="167" customWidth="1"/>
    <col min="6410" max="6412" width="0" style="167" hidden="1" customWidth="1"/>
    <col min="6413" max="6413" width="10" style="167" bestFit="1" customWidth="1"/>
    <col min="6414" max="6414" width="9" style="167" customWidth="1"/>
    <col min="6415" max="6656" width="8.85546875" style="167"/>
    <col min="6657" max="6657" width="5.7109375" style="167" customWidth="1"/>
    <col min="6658" max="6658" width="60" style="167" customWidth="1"/>
    <col min="6659" max="6659" width="8" style="167" customWidth="1"/>
    <col min="6660" max="6660" width="13" style="167" customWidth="1"/>
    <col min="6661" max="6661" width="11.85546875" style="167" customWidth="1"/>
    <col min="6662" max="6662" width="14.5703125" style="167" customWidth="1"/>
    <col min="6663" max="6663" width="32.85546875" style="167" customWidth="1"/>
    <col min="6664" max="6664" width="5.5703125" style="167" customWidth="1"/>
    <col min="6665" max="6665" width="9" style="167" customWidth="1"/>
    <col min="6666" max="6668" width="0" style="167" hidden="1" customWidth="1"/>
    <col min="6669" max="6669" width="10" style="167" bestFit="1" customWidth="1"/>
    <col min="6670" max="6670" width="9" style="167" customWidth="1"/>
    <col min="6671" max="6912" width="8.85546875" style="167"/>
    <col min="6913" max="6913" width="5.7109375" style="167" customWidth="1"/>
    <col min="6914" max="6914" width="60" style="167" customWidth="1"/>
    <col min="6915" max="6915" width="8" style="167" customWidth="1"/>
    <col min="6916" max="6916" width="13" style="167" customWidth="1"/>
    <col min="6917" max="6917" width="11.85546875" style="167" customWidth="1"/>
    <col min="6918" max="6918" width="14.5703125" style="167" customWidth="1"/>
    <col min="6919" max="6919" width="32.85546875" style="167" customWidth="1"/>
    <col min="6920" max="6920" width="5.5703125" style="167" customWidth="1"/>
    <col min="6921" max="6921" width="9" style="167" customWidth="1"/>
    <col min="6922" max="6924" width="0" style="167" hidden="1" customWidth="1"/>
    <col min="6925" max="6925" width="10" style="167" bestFit="1" customWidth="1"/>
    <col min="6926" max="6926" width="9" style="167" customWidth="1"/>
    <col min="6927" max="7168" width="8.85546875" style="167"/>
    <col min="7169" max="7169" width="5.7109375" style="167" customWidth="1"/>
    <col min="7170" max="7170" width="60" style="167" customWidth="1"/>
    <col min="7171" max="7171" width="8" style="167" customWidth="1"/>
    <col min="7172" max="7172" width="13" style="167" customWidth="1"/>
    <col min="7173" max="7173" width="11.85546875" style="167" customWidth="1"/>
    <col min="7174" max="7174" width="14.5703125" style="167" customWidth="1"/>
    <col min="7175" max="7175" width="32.85546875" style="167" customWidth="1"/>
    <col min="7176" max="7176" width="5.5703125" style="167" customWidth="1"/>
    <col min="7177" max="7177" width="9" style="167" customWidth="1"/>
    <col min="7178" max="7180" width="0" style="167" hidden="1" customWidth="1"/>
    <col min="7181" max="7181" width="10" style="167" bestFit="1" customWidth="1"/>
    <col min="7182" max="7182" width="9" style="167" customWidth="1"/>
    <col min="7183" max="7424" width="8.85546875" style="167"/>
    <col min="7425" max="7425" width="5.7109375" style="167" customWidth="1"/>
    <col min="7426" max="7426" width="60" style="167" customWidth="1"/>
    <col min="7427" max="7427" width="8" style="167" customWidth="1"/>
    <col min="7428" max="7428" width="13" style="167" customWidth="1"/>
    <col min="7429" max="7429" width="11.85546875" style="167" customWidth="1"/>
    <col min="7430" max="7430" width="14.5703125" style="167" customWidth="1"/>
    <col min="7431" max="7431" width="32.85546875" style="167" customWidth="1"/>
    <col min="7432" max="7432" width="5.5703125" style="167" customWidth="1"/>
    <col min="7433" max="7433" width="9" style="167" customWidth="1"/>
    <col min="7434" max="7436" width="0" style="167" hidden="1" customWidth="1"/>
    <col min="7437" max="7437" width="10" style="167" bestFit="1" customWidth="1"/>
    <col min="7438" max="7438" width="9" style="167" customWidth="1"/>
    <col min="7439" max="7680" width="8.85546875" style="167"/>
    <col min="7681" max="7681" width="5.7109375" style="167" customWidth="1"/>
    <col min="7682" max="7682" width="60" style="167" customWidth="1"/>
    <col min="7683" max="7683" width="8" style="167" customWidth="1"/>
    <col min="7684" max="7684" width="13" style="167" customWidth="1"/>
    <col min="7685" max="7685" width="11.85546875" style="167" customWidth="1"/>
    <col min="7686" max="7686" width="14.5703125" style="167" customWidth="1"/>
    <col min="7687" max="7687" width="32.85546875" style="167" customWidth="1"/>
    <col min="7688" max="7688" width="5.5703125" style="167" customWidth="1"/>
    <col min="7689" max="7689" width="9" style="167" customWidth="1"/>
    <col min="7690" max="7692" width="0" style="167" hidden="1" customWidth="1"/>
    <col min="7693" max="7693" width="10" style="167" bestFit="1" customWidth="1"/>
    <col min="7694" max="7694" width="9" style="167" customWidth="1"/>
    <col min="7695" max="7936" width="8.85546875" style="167"/>
    <col min="7937" max="7937" width="5.7109375" style="167" customWidth="1"/>
    <col min="7938" max="7938" width="60" style="167" customWidth="1"/>
    <col min="7939" max="7939" width="8" style="167" customWidth="1"/>
    <col min="7940" max="7940" width="13" style="167" customWidth="1"/>
    <col min="7941" max="7941" width="11.85546875" style="167" customWidth="1"/>
    <col min="7942" max="7942" width="14.5703125" style="167" customWidth="1"/>
    <col min="7943" max="7943" width="32.85546875" style="167" customWidth="1"/>
    <col min="7944" max="7944" width="5.5703125" style="167" customWidth="1"/>
    <col min="7945" max="7945" width="9" style="167" customWidth="1"/>
    <col min="7946" max="7948" width="0" style="167" hidden="1" customWidth="1"/>
    <col min="7949" max="7949" width="10" style="167" bestFit="1" customWidth="1"/>
    <col min="7950" max="7950" width="9" style="167" customWidth="1"/>
    <col min="7951" max="8192" width="8.85546875" style="167"/>
    <col min="8193" max="8193" width="5.7109375" style="167" customWidth="1"/>
    <col min="8194" max="8194" width="60" style="167" customWidth="1"/>
    <col min="8195" max="8195" width="8" style="167" customWidth="1"/>
    <col min="8196" max="8196" width="13" style="167" customWidth="1"/>
    <col min="8197" max="8197" width="11.85546875" style="167" customWidth="1"/>
    <col min="8198" max="8198" width="14.5703125" style="167" customWidth="1"/>
    <col min="8199" max="8199" width="32.85546875" style="167" customWidth="1"/>
    <col min="8200" max="8200" width="5.5703125" style="167" customWidth="1"/>
    <col min="8201" max="8201" width="9" style="167" customWidth="1"/>
    <col min="8202" max="8204" width="0" style="167" hidden="1" customWidth="1"/>
    <col min="8205" max="8205" width="10" style="167" bestFit="1" customWidth="1"/>
    <col min="8206" max="8206" width="9" style="167" customWidth="1"/>
    <col min="8207" max="8448" width="8.85546875" style="167"/>
    <col min="8449" max="8449" width="5.7109375" style="167" customWidth="1"/>
    <col min="8450" max="8450" width="60" style="167" customWidth="1"/>
    <col min="8451" max="8451" width="8" style="167" customWidth="1"/>
    <col min="8452" max="8452" width="13" style="167" customWidth="1"/>
    <col min="8453" max="8453" width="11.85546875" style="167" customWidth="1"/>
    <col min="8454" max="8454" width="14.5703125" style="167" customWidth="1"/>
    <col min="8455" max="8455" width="32.85546875" style="167" customWidth="1"/>
    <col min="8456" max="8456" width="5.5703125" style="167" customWidth="1"/>
    <col min="8457" max="8457" width="9" style="167" customWidth="1"/>
    <col min="8458" max="8460" width="0" style="167" hidden="1" customWidth="1"/>
    <col min="8461" max="8461" width="10" style="167" bestFit="1" customWidth="1"/>
    <col min="8462" max="8462" width="9" style="167" customWidth="1"/>
    <col min="8463" max="8704" width="8.85546875" style="167"/>
    <col min="8705" max="8705" width="5.7109375" style="167" customWidth="1"/>
    <col min="8706" max="8706" width="60" style="167" customWidth="1"/>
    <col min="8707" max="8707" width="8" style="167" customWidth="1"/>
    <col min="8708" max="8708" width="13" style="167" customWidth="1"/>
    <col min="8709" max="8709" width="11.85546875" style="167" customWidth="1"/>
    <col min="8710" max="8710" width="14.5703125" style="167" customWidth="1"/>
    <col min="8711" max="8711" width="32.85546875" style="167" customWidth="1"/>
    <col min="8712" max="8712" width="5.5703125" style="167" customWidth="1"/>
    <col min="8713" max="8713" width="9" style="167" customWidth="1"/>
    <col min="8714" max="8716" width="0" style="167" hidden="1" customWidth="1"/>
    <col min="8717" max="8717" width="10" style="167" bestFit="1" customWidth="1"/>
    <col min="8718" max="8718" width="9" style="167" customWidth="1"/>
    <col min="8719" max="8960" width="8.85546875" style="167"/>
    <col min="8961" max="8961" width="5.7109375" style="167" customWidth="1"/>
    <col min="8962" max="8962" width="60" style="167" customWidth="1"/>
    <col min="8963" max="8963" width="8" style="167" customWidth="1"/>
    <col min="8964" max="8964" width="13" style="167" customWidth="1"/>
    <col min="8965" max="8965" width="11.85546875" style="167" customWidth="1"/>
    <col min="8966" max="8966" width="14.5703125" style="167" customWidth="1"/>
    <col min="8967" max="8967" width="32.85546875" style="167" customWidth="1"/>
    <col min="8968" max="8968" width="5.5703125" style="167" customWidth="1"/>
    <col min="8969" max="8969" width="9" style="167" customWidth="1"/>
    <col min="8970" max="8972" width="0" style="167" hidden="1" customWidth="1"/>
    <col min="8973" max="8973" width="10" style="167" bestFit="1" customWidth="1"/>
    <col min="8974" max="8974" width="9" style="167" customWidth="1"/>
    <col min="8975" max="9216" width="8.85546875" style="167"/>
    <col min="9217" max="9217" width="5.7109375" style="167" customWidth="1"/>
    <col min="9218" max="9218" width="60" style="167" customWidth="1"/>
    <col min="9219" max="9219" width="8" style="167" customWidth="1"/>
    <col min="9220" max="9220" width="13" style="167" customWidth="1"/>
    <col min="9221" max="9221" width="11.85546875" style="167" customWidth="1"/>
    <col min="9222" max="9222" width="14.5703125" style="167" customWidth="1"/>
    <col min="9223" max="9223" width="32.85546875" style="167" customWidth="1"/>
    <col min="9224" max="9224" width="5.5703125" style="167" customWidth="1"/>
    <col min="9225" max="9225" width="9" style="167" customWidth="1"/>
    <col min="9226" max="9228" width="0" style="167" hidden="1" customWidth="1"/>
    <col min="9229" max="9229" width="10" style="167" bestFit="1" customWidth="1"/>
    <col min="9230" max="9230" width="9" style="167" customWidth="1"/>
    <col min="9231" max="9472" width="8.85546875" style="167"/>
    <col min="9473" max="9473" width="5.7109375" style="167" customWidth="1"/>
    <col min="9474" max="9474" width="60" style="167" customWidth="1"/>
    <col min="9475" max="9475" width="8" style="167" customWidth="1"/>
    <col min="9476" max="9476" width="13" style="167" customWidth="1"/>
    <col min="9477" max="9477" width="11.85546875" style="167" customWidth="1"/>
    <col min="9478" max="9478" width="14.5703125" style="167" customWidth="1"/>
    <col min="9479" max="9479" width="32.85546875" style="167" customWidth="1"/>
    <col min="9480" max="9480" width="5.5703125" style="167" customWidth="1"/>
    <col min="9481" max="9481" width="9" style="167" customWidth="1"/>
    <col min="9482" max="9484" width="0" style="167" hidden="1" customWidth="1"/>
    <col min="9485" max="9485" width="10" style="167" bestFit="1" customWidth="1"/>
    <col min="9486" max="9486" width="9" style="167" customWidth="1"/>
    <col min="9487" max="9728" width="8.85546875" style="167"/>
    <col min="9729" max="9729" width="5.7109375" style="167" customWidth="1"/>
    <col min="9730" max="9730" width="60" style="167" customWidth="1"/>
    <col min="9731" max="9731" width="8" style="167" customWidth="1"/>
    <col min="9732" max="9732" width="13" style="167" customWidth="1"/>
    <col min="9733" max="9733" width="11.85546875" style="167" customWidth="1"/>
    <col min="9734" max="9734" width="14.5703125" style="167" customWidth="1"/>
    <col min="9735" max="9735" width="32.85546875" style="167" customWidth="1"/>
    <col min="9736" max="9736" width="5.5703125" style="167" customWidth="1"/>
    <col min="9737" max="9737" width="9" style="167" customWidth="1"/>
    <col min="9738" max="9740" width="0" style="167" hidden="1" customWidth="1"/>
    <col min="9741" max="9741" width="10" style="167" bestFit="1" customWidth="1"/>
    <col min="9742" max="9742" width="9" style="167" customWidth="1"/>
    <col min="9743" max="9984" width="8.85546875" style="167"/>
    <col min="9985" max="9985" width="5.7109375" style="167" customWidth="1"/>
    <col min="9986" max="9986" width="60" style="167" customWidth="1"/>
    <col min="9987" max="9987" width="8" style="167" customWidth="1"/>
    <col min="9988" max="9988" width="13" style="167" customWidth="1"/>
    <col min="9989" max="9989" width="11.85546875" style="167" customWidth="1"/>
    <col min="9990" max="9990" width="14.5703125" style="167" customWidth="1"/>
    <col min="9991" max="9991" width="32.85546875" style="167" customWidth="1"/>
    <col min="9992" max="9992" width="5.5703125" style="167" customWidth="1"/>
    <col min="9993" max="9993" width="9" style="167" customWidth="1"/>
    <col min="9994" max="9996" width="0" style="167" hidden="1" customWidth="1"/>
    <col min="9997" max="9997" width="10" style="167" bestFit="1" customWidth="1"/>
    <col min="9998" max="9998" width="9" style="167" customWidth="1"/>
    <col min="9999" max="10240" width="8.85546875" style="167"/>
    <col min="10241" max="10241" width="5.7109375" style="167" customWidth="1"/>
    <col min="10242" max="10242" width="60" style="167" customWidth="1"/>
    <col min="10243" max="10243" width="8" style="167" customWidth="1"/>
    <col min="10244" max="10244" width="13" style="167" customWidth="1"/>
    <col min="10245" max="10245" width="11.85546875" style="167" customWidth="1"/>
    <col min="10246" max="10246" width="14.5703125" style="167" customWidth="1"/>
    <col min="10247" max="10247" width="32.85546875" style="167" customWidth="1"/>
    <col min="10248" max="10248" width="5.5703125" style="167" customWidth="1"/>
    <col min="10249" max="10249" width="9" style="167" customWidth="1"/>
    <col min="10250" max="10252" width="0" style="167" hidden="1" customWidth="1"/>
    <col min="10253" max="10253" width="10" style="167" bestFit="1" customWidth="1"/>
    <col min="10254" max="10254" width="9" style="167" customWidth="1"/>
    <col min="10255" max="10496" width="8.85546875" style="167"/>
    <col min="10497" max="10497" width="5.7109375" style="167" customWidth="1"/>
    <col min="10498" max="10498" width="60" style="167" customWidth="1"/>
    <col min="10499" max="10499" width="8" style="167" customWidth="1"/>
    <col min="10500" max="10500" width="13" style="167" customWidth="1"/>
    <col min="10501" max="10501" width="11.85546875" style="167" customWidth="1"/>
    <col min="10502" max="10502" width="14.5703125" style="167" customWidth="1"/>
    <col min="10503" max="10503" width="32.85546875" style="167" customWidth="1"/>
    <col min="10504" max="10504" width="5.5703125" style="167" customWidth="1"/>
    <col min="10505" max="10505" width="9" style="167" customWidth="1"/>
    <col min="10506" max="10508" width="0" style="167" hidden="1" customWidth="1"/>
    <col min="10509" max="10509" width="10" style="167" bestFit="1" customWidth="1"/>
    <col min="10510" max="10510" width="9" style="167" customWidth="1"/>
    <col min="10511" max="10752" width="8.85546875" style="167"/>
    <col min="10753" max="10753" width="5.7109375" style="167" customWidth="1"/>
    <col min="10754" max="10754" width="60" style="167" customWidth="1"/>
    <col min="10755" max="10755" width="8" style="167" customWidth="1"/>
    <col min="10756" max="10756" width="13" style="167" customWidth="1"/>
    <col min="10757" max="10757" width="11.85546875" style="167" customWidth="1"/>
    <col min="10758" max="10758" width="14.5703125" style="167" customWidth="1"/>
    <col min="10759" max="10759" width="32.85546875" style="167" customWidth="1"/>
    <col min="10760" max="10760" width="5.5703125" style="167" customWidth="1"/>
    <col min="10761" max="10761" width="9" style="167" customWidth="1"/>
    <col min="10762" max="10764" width="0" style="167" hidden="1" customWidth="1"/>
    <col min="10765" max="10765" width="10" style="167" bestFit="1" customWidth="1"/>
    <col min="10766" max="10766" width="9" style="167" customWidth="1"/>
    <col min="10767" max="11008" width="8.85546875" style="167"/>
    <col min="11009" max="11009" width="5.7109375" style="167" customWidth="1"/>
    <col min="11010" max="11010" width="60" style="167" customWidth="1"/>
    <col min="11011" max="11011" width="8" style="167" customWidth="1"/>
    <col min="11012" max="11012" width="13" style="167" customWidth="1"/>
    <col min="11013" max="11013" width="11.85546875" style="167" customWidth="1"/>
    <col min="11014" max="11014" width="14.5703125" style="167" customWidth="1"/>
    <col min="11015" max="11015" width="32.85546875" style="167" customWidth="1"/>
    <col min="11016" max="11016" width="5.5703125" style="167" customWidth="1"/>
    <col min="11017" max="11017" width="9" style="167" customWidth="1"/>
    <col min="11018" max="11020" width="0" style="167" hidden="1" customWidth="1"/>
    <col min="11021" max="11021" width="10" style="167" bestFit="1" customWidth="1"/>
    <col min="11022" max="11022" width="9" style="167" customWidth="1"/>
    <col min="11023" max="11264" width="8.85546875" style="167"/>
    <col min="11265" max="11265" width="5.7109375" style="167" customWidth="1"/>
    <col min="11266" max="11266" width="60" style="167" customWidth="1"/>
    <col min="11267" max="11267" width="8" style="167" customWidth="1"/>
    <col min="11268" max="11268" width="13" style="167" customWidth="1"/>
    <col min="11269" max="11269" width="11.85546875" style="167" customWidth="1"/>
    <col min="11270" max="11270" width="14.5703125" style="167" customWidth="1"/>
    <col min="11271" max="11271" width="32.85546875" style="167" customWidth="1"/>
    <col min="11272" max="11272" width="5.5703125" style="167" customWidth="1"/>
    <col min="11273" max="11273" width="9" style="167" customWidth="1"/>
    <col min="11274" max="11276" width="0" style="167" hidden="1" customWidth="1"/>
    <col min="11277" max="11277" width="10" style="167" bestFit="1" customWidth="1"/>
    <col min="11278" max="11278" width="9" style="167" customWidth="1"/>
    <col min="11279" max="11520" width="8.85546875" style="167"/>
    <col min="11521" max="11521" width="5.7109375" style="167" customWidth="1"/>
    <col min="11522" max="11522" width="60" style="167" customWidth="1"/>
    <col min="11523" max="11523" width="8" style="167" customWidth="1"/>
    <col min="11524" max="11524" width="13" style="167" customWidth="1"/>
    <col min="11525" max="11525" width="11.85546875" style="167" customWidth="1"/>
    <col min="11526" max="11526" width="14.5703125" style="167" customWidth="1"/>
    <col min="11527" max="11527" width="32.85546875" style="167" customWidth="1"/>
    <col min="11528" max="11528" width="5.5703125" style="167" customWidth="1"/>
    <col min="11529" max="11529" width="9" style="167" customWidth="1"/>
    <col min="11530" max="11532" width="0" style="167" hidden="1" customWidth="1"/>
    <col min="11533" max="11533" width="10" style="167" bestFit="1" customWidth="1"/>
    <col min="11534" max="11534" width="9" style="167" customWidth="1"/>
    <col min="11535" max="11776" width="8.85546875" style="167"/>
    <col min="11777" max="11777" width="5.7109375" style="167" customWidth="1"/>
    <col min="11778" max="11778" width="60" style="167" customWidth="1"/>
    <col min="11779" max="11779" width="8" style="167" customWidth="1"/>
    <col min="11780" max="11780" width="13" style="167" customWidth="1"/>
    <col min="11781" max="11781" width="11.85546875" style="167" customWidth="1"/>
    <col min="11782" max="11782" width="14.5703125" style="167" customWidth="1"/>
    <col min="11783" max="11783" width="32.85546875" style="167" customWidth="1"/>
    <col min="11784" max="11784" width="5.5703125" style="167" customWidth="1"/>
    <col min="11785" max="11785" width="9" style="167" customWidth="1"/>
    <col min="11786" max="11788" width="0" style="167" hidden="1" customWidth="1"/>
    <col min="11789" max="11789" width="10" style="167" bestFit="1" customWidth="1"/>
    <col min="11790" max="11790" width="9" style="167" customWidth="1"/>
    <col min="11791" max="12032" width="8.85546875" style="167"/>
    <col min="12033" max="12033" width="5.7109375" style="167" customWidth="1"/>
    <col min="12034" max="12034" width="60" style="167" customWidth="1"/>
    <col min="12035" max="12035" width="8" style="167" customWidth="1"/>
    <col min="12036" max="12036" width="13" style="167" customWidth="1"/>
    <col min="12037" max="12037" width="11.85546875" style="167" customWidth="1"/>
    <col min="12038" max="12038" width="14.5703125" style="167" customWidth="1"/>
    <col min="12039" max="12039" width="32.85546875" style="167" customWidth="1"/>
    <col min="12040" max="12040" width="5.5703125" style="167" customWidth="1"/>
    <col min="12041" max="12041" width="9" style="167" customWidth="1"/>
    <col min="12042" max="12044" width="0" style="167" hidden="1" customWidth="1"/>
    <col min="12045" max="12045" width="10" style="167" bestFit="1" customWidth="1"/>
    <col min="12046" max="12046" width="9" style="167" customWidth="1"/>
    <col min="12047" max="12288" width="8.85546875" style="167"/>
    <col min="12289" max="12289" width="5.7109375" style="167" customWidth="1"/>
    <col min="12290" max="12290" width="60" style="167" customWidth="1"/>
    <col min="12291" max="12291" width="8" style="167" customWidth="1"/>
    <col min="12292" max="12292" width="13" style="167" customWidth="1"/>
    <col min="12293" max="12293" width="11.85546875" style="167" customWidth="1"/>
    <col min="12294" max="12294" width="14.5703125" style="167" customWidth="1"/>
    <col min="12295" max="12295" width="32.85546875" style="167" customWidth="1"/>
    <col min="12296" max="12296" width="5.5703125" style="167" customWidth="1"/>
    <col min="12297" max="12297" width="9" style="167" customWidth="1"/>
    <col min="12298" max="12300" width="0" style="167" hidden="1" customWidth="1"/>
    <col min="12301" max="12301" width="10" style="167" bestFit="1" customWidth="1"/>
    <col min="12302" max="12302" width="9" style="167" customWidth="1"/>
    <col min="12303" max="12544" width="8.85546875" style="167"/>
    <col min="12545" max="12545" width="5.7109375" style="167" customWidth="1"/>
    <col min="12546" max="12546" width="60" style="167" customWidth="1"/>
    <col min="12547" max="12547" width="8" style="167" customWidth="1"/>
    <col min="12548" max="12548" width="13" style="167" customWidth="1"/>
    <col min="12549" max="12549" width="11.85546875" style="167" customWidth="1"/>
    <col min="12550" max="12550" width="14.5703125" style="167" customWidth="1"/>
    <col min="12551" max="12551" width="32.85546875" style="167" customWidth="1"/>
    <col min="12552" max="12552" width="5.5703125" style="167" customWidth="1"/>
    <col min="12553" max="12553" width="9" style="167" customWidth="1"/>
    <col min="12554" max="12556" width="0" style="167" hidden="1" customWidth="1"/>
    <col min="12557" max="12557" width="10" style="167" bestFit="1" customWidth="1"/>
    <col min="12558" max="12558" width="9" style="167" customWidth="1"/>
    <col min="12559" max="12800" width="8.85546875" style="167"/>
    <col min="12801" max="12801" width="5.7109375" style="167" customWidth="1"/>
    <col min="12802" max="12802" width="60" style="167" customWidth="1"/>
    <col min="12803" max="12803" width="8" style="167" customWidth="1"/>
    <col min="12804" max="12804" width="13" style="167" customWidth="1"/>
    <col min="12805" max="12805" width="11.85546875" style="167" customWidth="1"/>
    <col min="12806" max="12806" width="14.5703125" style="167" customWidth="1"/>
    <col min="12807" max="12807" width="32.85546875" style="167" customWidth="1"/>
    <col min="12808" max="12808" width="5.5703125" style="167" customWidth="1"/>
    <col min="12809" max="12809" width="9" style="167" customWidth="1"/>
    <col min="12810" max="12812" width="0" style="167" hidden="1" customWidth="1"/>
    <col min="12813" max="12813" width="10" style="167" bestFit="1" customWidth="1"/>
    <col min="12814" max="12814" width="9" style="167" customWidth="1"/>
    <col min="12815" max="13056" width="8.85546875" style="167"/>
    <col min="13057" max="13057" width="5.7109375" style="167" customWidth="1"/>
    <col min="13058" max="13058" width="60" style="167" customWidth="1"/>
    <col min="13059" max="13059" width="8" style="167" customWidth="1"/>
    <col min="13060" max="13060" width="13" style="167" customWidth="1"/>
    <col min="13061" max="13061" width="11.85546875" style="167" customWidth="1"/>
    <col min="13062" max="13062" width="14.5703125" style="167" customWidth="1"/>
    <col min="13063" max="13063" width="32.85546875" style="167" customWidth="1"/>
    <col min="13064" max="13064" width="5.5703125" style="167" customWidth="1"/>
    <col min="13065" max="13065" width="9" style="167" customWidth="1"/>
    <col min="13066" max="13068" width="0" style="167" hidden="1" customWidth="1"/>
    <col min="13069" max="13069" width="10" style="167" bestFit="1" customWidth="1"/>
    <col min="13070" max="13070" width="9" style="167" customWidth="1"/>
    <col min="13071" max="13312" width="8.85546875" style="167"/>
    <col min="13313" max="13313" width="5.7109375" style="167" customWidth="1"/>
    <col min="13314" max="13314" width="60" style="167" customWidth="1"/>
    <col min="13315" max="13315" width="8" style="167" customWidth="1"/>
    <col min="13316" max="13316" width="13" style="167" customWidth="1"/>
    <col min="13317" max="13317" width="11.85546875" style="167" customWidth="1"/>
    <col min="13318" max="13318" width="14.5703125" style="167" customWidth="1"/>
    <col min="13319" max="13319" width="32.85546875" style="167" customWidth="1"/>
    <col min="13320" max="13320" width="5.5703125" style="167" customWidth="1"/>
    <col min="13321" max="13321" width="9" style="167" customWidth="1"/>
    <col min="13322" max="13324" width="0" style="167" hidden="1" customWidth="1"/>
    <col min="13325" max="13325" width="10" style="167" bestFit="1" customWidth="1"/>
    <col min="13326" max="13326" width="9" style="167" customWidth="1"/>
    <col min="13327" max="13568" width="8.85546875" style="167"/>
    <col min="13569" max="13569" width="5.7109375" style="167" customWidth="1"/>
    <col min="13570" max="13570" width="60" style="167" customWidth="1"/>
    <col min="13571" max="13571" width="8" style="167" customWidth="1"/>
    <col min="13572" max="13572" width="13" style="167" customWidth="1"/>
    <col min="13573" max="13573" width="11.85546875" style="167" customWidth="1"/>
    <col min="13574" max="13574" width="14.5703125" style="167" customWidth="1"/>
    <col min="13575" max="13575" width="32.85546875" style="167" customWidth="1"/>
    <col min="13576" max="13576" width="5.5703125" style="167" customWidth="1"/>
    <col min="13577" max="13577" width="9" style="167" customWidth="1"/>
    <col min="13578" max="13580" width="0" style="167" hidden="1" customWidth="1"/>
    <col min="13581" max="13581" width="10" style="167" bestFit="1" customWidth="1"/>
    <col min="13582" max="13582" width="9" style="167" customWidth="1"/>
    <col min="13583" max="13824" width="8.85546875" style="167"/>
    <col min="13825" max="13825" width="5.7109375" style="167" customWidth="1"/>
    <col min="13826" max="13826" width="60" style="167" customWidth="1"/>
    <col min="13827" max="13827" width="8" style="167" customWidth="1"/>
    <col min="13828" max="13828" width="13" style="167" customWidth="1"/>
    <col min="13829" max="13829" width="11.85546875" style="167" customWidth="1"/>
    <col min="13830" max="13830" width="14.5703125" style="167" customWidth="1"/>
    <col min="13831" max="13831" width="32.85546875" style="167" customWidth="1"/>
    <col min="13832" max="13832" width="5.5703125" style="167" customWidth="1"/>
    <col min="13833" max="13833" width="9" style="167" customWidth="1"/>
    <col min="13834" max="13836" width="0" style="167" hidden="1" customWidth="1"/>
    <col min="13837" max="13837" width="10" style="167" bestFit="1" customWidth="1"/>
    <col min="13838" max="13838" width="9" style="167" customWidth="1"/>
    <col min="13839" max="14080" width="8.85546875" style="167"/>
    <col min="14081" max="14081" width="5.7109375" style="167" customWidth="1"/>
    <col min="14082" max="14082" width="60" style="167" customWidth="1"/>
    <col min="14083" max="14083" width="8" style="167" customWidth="1"/>
    <col min="14084" max="14084" width="13" style="167" customWidth="1"/>
    <col min="14085" max="14085" width="11.85546875" style="167" customWidth="1"/>
    <col min="14086" max="14086" width="14.5703125" style="167" customWidth="1"/>
    <col min="14087" max="14087" width="32.85546875" style="167" customWidth="1"/>
    <col min="14088" max="14088" width="5.5703125" style="167" customWidth="1"/>
    <col min="14089" max="14089" width="9" style="167" customWidth="1"/>
    <col min="14090" max="14092" width="0" style="167" hidden="1" customWidth="1"/>
    <col min="14093" max="14093" width="10" style="167" bestFit="1" customWidth="1"/>
    <col min="14094" max="14094" width="9" style="167" customWidth="1"/>
    <col min="14095" max="14336" width="8.85546875" style="167"/>
    <col min="14337" max="14337" width="5.7109375" style="167" customWidth="1"/>
    <col min="14338" max="14338" width="60" style="167" customWidth="1"/>
    <col min="14339" max="14339" width="8" style="167" customWidth="1"/>
    <col min="14340" max="14340" width="13" style="167" customWidth="1"/>
    <col min="14341" max="14341" width="11.85546875" style="167" customWidth="1"/>
    <col min="14342" max="14342" width="14.5703125" style="167" customWidth="1"/>
    <col min="14343" max="14343" width="32.85546875" style="167" customWidth="1"/>
    <col min="14344" max="14344" width="5.5703125" style="167" customWidth="1"/>
    <col min="14345" max="14345" width="9" style="167" customWidth="1"/>
    <col min="14346" max="14348" width="0" style="167" hidden="1" customWidth="1"/>
    <col min="14349" max="14349" width="10" style="167" bestFit="1" customWidth="1"/>
    <col min="14350" max="14350" width="9" style="167" customWidth="1"/>
    <col min="14351" max="14592" width="8.85546875" style="167"/>
    <col min="14593" max="14593" width="5.7109375" style="167" customWidth="1"/>
    <col min="14594" max="14594" width="60" style="167" customWidth="1"/>
    <col min="14595" max="14595" width="8" style="167" customWidth="1"/>
    <col min="14596" max="14596" width="13" style="167" customWidth="1"/>
    <col min="14597" max="14597" width="11.85546875" style="167" customWidth="1"/>
    <col min="14598" max="14598" width="14.5703125" style="167" customWidth="1"/>
    <col min="14599" max="14599" width="32.85546875" style="167" customWidth="1"/>
    <col min="14600" max="14600" width="5.5703125" style="167" customWidth="1"/>
    <col min="14601" max="14601" width="9" style="167" customWidth="1"/>
    <col min="14602" max="14604" width="0" style="167" hidden="1" customWidth="1"/>
    <col min="14605" max="14605" width="10" style="167" bestFit="1" customWidth="1"/>
    <col min="14606" max="14606" width="9" style="167" customWidth="1"/>
    <col min="14607" max="14848" width="8.85546875" style="167"/>
    <col min="14849" max="14849" width="5.7109375" style="167" customWidth="1"/>
    <col min="14850" max="14850" width="60" style="167" customWidth="1"/>
    <col min="14851" max="14851" width="8" style="167" customWidth="1"/>
    <col min="14852" max="14852" width="13" style="167" customWidth="1"/>
    <col min="14853" max="14853" width="11.85546875" style="167" customWidth="1"/>
    <col min="14854" max="14854" width="14.5703125" style="167" customWidth="1"/>
    <col min="14855" max="14855" width="32.85546875" style="167" customWidth="1"/>
    <col min="14856" max="14856" width="5.5703125" style="167" customWidth="1"/>
    <col min="14857" max="14857" width="9" style="167" customWidth="1"/>
    <col min="14858" max="14860" width="0" style="167" hidden="1" customWidth="1"/>
    <col min="14861" max="14861" width="10" style="167" bestFit="1" customWidth="1"/>
    <col min="14862" max="14862" width="9" style="167" customWidth="1"/>
    <col min="14863" max="15104" width="8.85546875" style="167"/>
    <col min="15105" max="15105" width="5.7109375" style="167" customWidth="1"/>
    <col min="15106" max="15106" width="60" style="167" customWidth="1"/>
    <col min="15107" max="15107" width="8" style="167" customWidth="1"/>
    <col min="15108" max="15108" width="13" style="167" customWidth="1"/>
    <col min="15109" max="15109" width="11.85546875" style="167" customWidth="1"/>
    <col min="15110" max="15110" width="14.5703125" style="167" customWidth="1"/>
    <col min="15111" max="15111" width="32.85546875" style="167" customWidth="1"/>
    <col min="15112" max="15112" width="5.5703125" style="167" customWidth="1"/>
    <col min="15113" max="15113" width="9" style="167" customWidth="1"/>
    <col min="15114" max="15116" width="0" style="167" hidden="1" customWidth="1"/>
    <col min="15117" max="15117" width="10" style="167" bestFit="1" customWidth="1"/>
    <col min="15118" max="15118" width="9" style="167" customWidth="1"/>
    <col min="15119" max="15360" width="8.85546875" style="167"/>
    <col min="15361" max="15361" width="5.7109375" style="167" customWidth="1"/>
    <col min="15362" max="15362" width="60" style="167" customWidth="1"/>
    <col min="15363" max="15363" width="8" style="167" customWidth="1"/>
    <col min="15364" max="15364" width="13" style="167" customWidth="1"/>
    <col min="15365" max="15365" width="11.85546875" style="167" customWidth="1"/>
    <col min="15366" max="15366" width="14.5703125" style="167" customWidth="1"/>
    <col min="15367" max="15367" width="32.85546875" style="167" customWidth="1"/>
    <col min="15368" max="15368" width="5.5703125" style="167" customWidth="1"/>
    <col min="15369" max="15369" width="9" style="167" customWidth="1"/>
    <col min="15370" max="15372" width="0" style="167" hidden="1" customWidth="1"/>
    <col min="15373" max="15373" width="10" style="167" bestFit="1" customWidth="1"/>
    <col min="15374" max="15374" width="9" style="167" customWidth="1"/>
    <col min="15375" max="15616" width="8.85546875" style="167"/>
    <col min="15617" max="15617" width="5.7109375" style="167" customWidth="1"/>
    <col min="15618" max="15618" width="60" style="167" customWidth="1"/>
    <col min="15619" max="15619" width="8" style="167" customWidth="1"/>
    <col min="15620" max="15620" width="13" style="167" customWidth="1"/>
    <col min="15621" max="15621" width="11.85546875" style="167" customWidth="1"/>
    <col min="15622" max="15622" width="14.5703125" style="167" customWidth="1"/>
    <col min="15623" max="15623" width="32.85546875" style="167" customWidth="1"/>
    <col min="15624" max="15624" width="5.5703125" style="167" customWidth="1"/>
    <col min="15625" max="15625" width="9" style="167" customWidth="1"/>
    <col min="15626" max="15628" width="0" style="167" hidden="1" customWidth="1"/>
    <col min="15629" max="15629" width="10" style="167" bestFit="1" customWidth="1"/>
    <col min="15630" max="15630" width="9" style="167" customWidth="1"/>
    <col min="15631" max="15872" width="8.85546875" style="167"/>
    <col min="15873" max="15873" width="5.7109375" style="167" customWidth="1"/>
    <col min="15874" max="15874" width="60" style="167" customWidth="1"/>
    <col min="15875" max="15875" width="8" style="167" customWidth="1"/>
    <col min="15876" max="15876" width="13" style="167" customWidth="1"/>
    <col min="15877" max="15877" width="11.85546875" style="167" customWidth="1"/>
    <col min="15878" max="15878" width="14.5703125" style="167" customWidth="1"/>
    <col min="15879" max="15879" width="32.85546875" style="167" customWidth="1"/>
    <col min="15880" max="15880" width="5.5703125" style="167" customWidth="1"/>
    <col min="15881" max="15881" width="9" style="167" customWidth="1"/>
    <col min="15882" max="15884" width="0" style="167" hidden="1" customWidth="1"/>
    <col min="15885" max="15885" width="10" style="167" bestFit="1" customWidth="1"/>
    <col min="15886" max="15886" width="9" style="167" customWidth="1"/>
    <col min="15887" max="16128" width="8.85546875" style="167"/>
    <col min="16129" max="16129" width="5.7109375" style="167" customWidth="1"/>
    <col min="16130" max="16130" width="60" style="167" customWidth="1"/>
    <col min="16131" max="16131" width="8" style="167" customWidth="1"/>
    <col min="16132" max="16132" width="13" style="167" customWidth="1"/>
    <col min="16133" max="16133" width="11.85546875" style="167" customWidth="1"/>
    <col min="16134" max="16134" width="14.5703125" style="167" customWidth="1"/>
    <col min="16135" max="16135" width="32.85546875" style="167" customWidth="1"/>
    <col min="16136" max="16136" width="5.5703125" style="167" customWidth="1"/>
    <col min="16137" max="16137" width="9" style="167" customWidth="1"/>
    <col min="16138" max="16140" width="0" style="167" hidden="1" customWidth="1"/>
    <col min="16141" max="16141" width="10" style="167" bestFit="1" customWidth="1"/>
    <col min="16142" max="16142" width="9" style="167" customWidth="1"/>
    <col min="16143" max="16384" width="8.85546875" style="167"/>
  </cols>
  <sheetData>
    <row r="1" spans="1:12" x14ac:dyDescent="0.25">
      <c r="C1" s="479" t="s">
        <v>65</v>
      </c>
      <c r="D1" s="479"/>
      <c r="E1" s="479"/>
      <c r="F1" s="479"/>
      <c r="G1" s="479"/>
    </row>
    <row r="2" spans="1:12" x14ac:dyDescent="0.25">
      <c r="B2" s="75"/>
      <c r="C2" s="479" t="s">
        <v>222</v>
      </c>
      <c r="D2" s="479"/>
      <c r="E2" s="479"/>
      <c r="F2" s="479"/>
      <c r="G2" s="479"/>
    </row>
    <row r="3" spans="1:12" x14ac:dyDescent="0.25">
      <c r="B3" s="75"/>
      <c r="C3" s="479" t="s">
        <v>67</v>
      </c>
      <c r="D3" s="479"/>
      <c r="E3" s="479"/>
      <c r="F3" s="479"/>
      <c r="G3" s="479"/>
    </row>
    <row r="4" spans="1:12" x14ac:dyDescent="0.25">
      <c r="B4" s="75"/>
      <c r="C4" s="479"/>
      <c r="D4" s="479"/>
      <c r="E4" s="479"/>
      <c r="F4" s="479"/>
      <c r="G4" s="479"/>
    </row>
    <row r="5" spans="1:12" x14ac:dyDescent="0.25">
      <c r="B5" s="75"/>
      <c r="C5" s="479"/>
      <c r="D5" s="479"/>
      <c r="E5" s="479"/>
      <c r="F5" s="479"/>
      <c r="G5" s="479"/>
    </row>
    <row r="6" spans="1:12" ht="15" x14ac:dyDescent="0.25">
      <c r="A6" s="153" t="s">
        <v>223</v>
      </c>
      <c r="B6" s="77"/>
      <c r="C6" s="77"/>
      <c r="D6" s="77"/>
      <c r="E6" s="77"/>
      <c r="F6" s="77"/>
      <c r="G6" s="77"/>
    </row>
    <row r="7" spans="1:12" x14ac:dyDescent="0.25">
      <c r="A7" s="154" t="s">
        <v>69</v>
      </c>
      <c r="B7" s="154"/>
      <c r="C7" s="155"/>
      <c r="D7" s="155"/>
      <c r="E7" s="155"/>
      <c r="F7" s="156" t="s">
        <v>70</v>
      </c>
      <c r="G7" s="157" t="s">
        <v>247</v>
      </c>
    </row>
    <row r="8" spans="1:12" x14ac:dyDescent="0.25">
      <c r="A8" s="154" t="s">
        <v>224</v>
      </c>
      <c r="B8" s="154"/>
      <c r="C8" s="155"/>
      <c r="D8" s="155"/>
      <c r="E8" s="155"/>
      <c r="F8" s="156" t="s">
        <v>72</v>
      </c>
      <c r="G8" s="158">
        <v>0.26240000000000002</v>
      </c>
    </row>
    <row r="9" spans="1:12" ht="0.75" customHeight="1" x14ac:dyDescent="0.25">
      <c r="A9" s="159"/>
      <c r="B9" s="159"/>
      <c r="C9" s="160"/>
      <c r="D9" s="160"/>
      <c r="E9" s="160"/>
      <c r="F9" s="160"/>
      <c r="G9" s="161"/>
    </row>
    <row r="10" spans="1:12" ht="1.5" customHeight="1" x14ac:dyDescent="0.25">
      <c r="A10" s="154"/>
      <c r="B10" s="154"/>
      <c r="C10" s="162"/>
      <c r="D10" s="162"/>
      <c r="E10" s="162"/>
      <c r="F10" s="162"/>
      <c r="G10" s="73"/>
    </row>
    <row r="11" spans="1:12" s="164" customFormat="1" x14ac:dyDescent="0.25">
      <c r="A11" s="487" t="s">
        <v>225</v>
      </c>
      <c r="B11" s="487"/>
      <c r="C11" s="487"/>
      <c r="D11" s="487"/>
      <c r="E11" s="487"/>
      <c r="F11" s="487"/>
      <c r="G11" s="487"/>
      <c r="H11" s="163"/>
      <c r="J11" s="165" t="s">
        <v>226</v>
      </c>
      <c r="K11" s="166">
        <v>2</v>
      </c>
      <c r="L11" s="165" t="s">
        <v>227</v>
      </c>
    </row>
    <row r="12" spans="1:12" ht="5.25" customHeight="1" x14ac:dyDescent="0.25">
      <c r="A12" s="154"/>
      <c r="B12" s="154"/>
      <c r="C12" s="162"/>
      <c r="D12" s="162"/>
      <c r="E12" s="162"/>
      <c r="F12" s="162"/>
      <c r="G12" s="162"/>
      <c r="I12" s="167"/>
    </row>
    <row r="13" spans="1:12" ht="24" x14ac:dyDescent="0.25">
      <c r="A13" s="168" t="s">
        <v>74</v>
      </c>
      <c r="B13" s="168" t="s">
        <v>11</v>
      </c>
      <c r="C13" s="168" t="s">
        <v>186</v>
      </c>
      <c r="D13" s="168" t="s">
        <v>192</v>
      </c>
      <c r="E13" s="169" t="s">
        <v>228</v>
      </c>
      <c r="F13" s="169" t="s">
        <v>229</v>
      </c>
      <c r="G13" s="169" t="s">
        <v>2</v>
      </c>
    </row>
    <row r="14" spans="1:12" x14ac:dyDescent="0.25">
      <c r="A14" s="168" t="s">
        <v>26</v>
      </c>
      <c r="B14" s="170" t="s">
        <v>230</v>
      </c>
      <c r="C14" s="171"/>
      <c r="D14" s="171"/>
      <c r="E14" s="171"/>
      <c r="F14" s="172">
        <f>SUM(F15:F24)</f>
        <v>0</v>
      </c>
      <c r="G14" s="173"/>
    </row>
    <row r="15" spans="1:12" ht="36" x14ac:dyDescent="0.25">
      <c r="A15" s="174" t="s">
        <v>27</v>
      </c>
      <c r="B15" s="175" t="s">
        <v>231</v>
      </c>
      <c r="C15" s="174" t="s">
        <v>13</v>
      </c>
      <c r="D15" s="176">
        <v>60</v>
      </c>
      <c r="E15" s="176"/>
      <c r="F15" s="176">
        <f t="shared" ref="F15:F24" si="0">ROUND(D15*E15,2)</f>
        <v>0</v>
      </c>
      <c r="G15" s="177"/>
      <c r="I15" s="151">
        <v>7.74</v>
      </c>
    </row>
    <row r="16" spans="1:12" ht="36" x14ac:dyDescent="0.25">
      <c r="A16" s="174" t="s">
        <v>28</v>
      </c>
      <c r="B16" s="175" t="s">
        <v>232</v>
      </c>
      <c r="C16" s="174" t="s">
        <v>233</v>
      </c>
      <c r="D16" s="176">
        <v>4</v>
      </c>
      <c r="E16" s="176"/>
      <c r="F16" s="176">
        <f t="shared" si="0"/>
        <v>0</v>
      </c>
      <c r="G16" s="177"/>
      <c r="I16" s="151">
        <v>6.65</v>
      </c>
    </row>
    <row r="17" spans="1:9" ht="36" x14ac:dyDescent="0.25">
      <c r="A17" s="174" t="s">
        <v>29</v>
      </c>
      <c r="B17" s="175" t="s">
        <v>234</v>
      </c>
      <c r="C17" s="174" t="s">
        <v>233</v>
      </c>
      <c r="D17" s="176">
        <v>30</v>
      </c>
      <c r="E17" s="176"/>
      <c r="F17" s="176">
        <f t="shared" si="0"/>
        <v>0</v>
      </c>
      <c r="G17" s="177"/>
      <c r="I17" s="151">
        <v>6.65</v>
      </c>
    </row>
    <row r="18" spans="1:9" ht="36" x14ac:dyDescent="0.25">
      <c r="A18" s="174" t="s">
        <v>30</v>
      </c>
      <c r="B18" s="175" t="s">
        <v>235</v>
      </c>
      <c r="C18" s="174" t="s">
        <v>233</v>
      </c>
      <c r="D18" s="176">
        <v>20</v>
      </c>
      <c r="E18" s="176"/>
      <c r="F18" s="176">
        <f t="shared" si="0"/>
        <v>0</v>
      </c>
      <c r="G18" s="177"/>
      <c r="I18" s="151">
        <v>7.64</v>
      </c>
    </row>
    <row r="19" spans="1:9" ht="24" x14ac:dyDescent="0.25">
      <c r="A19" s="174" t="s">
        <v>31</v>
      </c>
      <c r="B19" s="175" t="s">
        <v>236</v>
      </c>
      <c r="C19" s="174" t="s">
        <v>13</v>
      </c>
      <c r="D19" s="176">
        <v>300</v>
      </c>
      <c r="E19" s="176"/>
      <c r="F19" s="176">
        <f t="shared" si="0"/>
        <v>0</v>
      </c>
      <c r="G19" s="177"/>
      <c r="I19" s="151">
        <v>4.8099999999999996</v>
      </c>
    </row>
    <row r="20" spans="1:9" ht="24" x14ac:dyDescent="0.25">
      <c r="A20" s="174" t="s">
        <v>32</v>
      </c>
      <c r="B20" s="175" t="s">
        <v>237</v>
      </c>
      <c r="C20" s="174" t="s">
        <v>233</v>
      </c>
      <c r="D20" s="176">
        <v>2</v>
      </c>
      <c r="E20" s="176"/>
      <c r="F20" s="176">
        <f t="shared" si="0"/>
        <v>0</v>
      </c>
      <c r="G20" s="177"/>
      <c r="I20" s="151">
        <v>73.540000000000006</v>
      </c>
    </row>
    <row r="21" spans="1:9" ht="36" x14ac:dyDescent="0.25">
      <c r="A21" s="174" t="s">
        <v>34</v>
      </c>
      <c r="B21" s="175" t="s">
        <v>238</v>
      </c>
      <c r="C21" s="174" t="s">
        <v>233</v>
      </c>
      <c r="D21" s="176">
        <v>1</v>
      </c>
      <c r="E21" s="176"/>
      <c r="F21" s="176">
        <f t="shared" si="0"/>
        <v>0</v>
      </c>
      <c r="G21" s="177"/>
      <c r="I21" s="151">
        <v>254.79</v>
      </c>
    </row>
    <row r="22" spans="1:9" ht="24" x14ac:dyDescent="0.25">
      <c r="A22" s="174" t="s">
        <v>35</v>
      </c>
      <c r="B22" s="175" t="s">
        <v>239</v>
      </c>
      <c r="C22" s="174" t="s">
        <v>233</v>
      </c>
      <c r="D22" s="176">
        <v>4</v>
      </c>
      <c r="E22" s="176"/>
      <c r="F22" s="176">
        <f t="shared" si="0"/>
        <v>0</v>
      </c>
      <c r="G22" s="177"/>
      <c r="I22" s="151">
        <v>16.36</v>
      </c>
    </row>
    <row r="23" spans="1:9" ht="36" x14ac:dyDescent="0.25">
      <c r="A23" s="174" t="s">
        <v>36</v>
      </c>
      <c r="B23" s="175" t="s">
        <v>240</v>
      </c>
      <c r="C23" s="174" t="s">
        <v>233</v>
      </c>
      <c r="D23" s="176">
        <v>1</v>
      </c>
      <c r="E23" s="176"/>
      <c r="F23" s="176">
        <f t="shared" si="0"/>
        <v>0</v>
      </c>
      <c r="G23" s="177"/>
      <c r="I23" s="151">
        <v>104.95</v>
      </c>
    </row>
    <row r="24" spans="1:9" ht="36" x14ac:dyDescent="0.25">
      <c r="A24" s="174" t="s">
        <v>37</v>
      </c>
      <c r="B24" s="175" t="s">
        <v>241</v>
      </c>
      <c r="C24" s="174" t="s">
        <v>233</v>
      </c>
      <c r="D24" s="176">
        <v>1</v>
      </c>
      <c r="E24" s="176"/>
      <c r="F24" s="176">
        <f t="shared" si="0"/>
        <v>0</v>
      </c>
      <c r="G24" s="177"/>
      <c r="I24" s="151">
        <v>114.79</v>
      </c>
    </row>
    <row r="25" spans="1:9" x14ac:dyDescent="0.25">
      <c r="A25" s="485" t="s">
        <v>242</v>
      </c>
      <c r="B25" s="485"/>
      <c r="C25" s="485"/>
      <c r="D25" s="485"/>
      <c r="E25" s="485"/>
      <c r="F25" s="178">
        <f>SUM(F14)</f>
        <v>0</v>
      </c>
      <c r="G25" s="179"/>
    </row>
    <row r="26" spans="1:9" x14ac:dyDescent="0.25">
      <c r="A26" s="485" t="s">
        <v>246</v>
      </c>
      <c r="B26" s="485"/>
      <c r="C26" s="485"/>
      <c r="D26" s="485"/>
      <c r="E26" s="485"/>
      <c r="F26" s="178">
        <f>ROUND(F25*1.2624,2)</f>
        <v>0</v>
      </c>
      <c r="G26" s="179"/>
    </row>
    <row r="28" spans="1:9" ht="12.95" customHeight="1" x14ac:dyDescent="0.25">
      <c r="A28" s="180"/>
      <c r="B28" s="486"/>
      <c r="C28" s="486"/>
      <c r="D28" s="486"/>
      <c r="E28" s="486"/>
      <c r="F28" s="486"/>
      <c r="G28" s="486"/>
    </row>
    <row r="29" spans="1:9" ht="12.95" customHeight="1" x14ac:dyDescent="0.25">
      <c r="A29" s="92"/>
      <c r="B29" s="486"/>
      <c r="C29" s="486"/>
      <c r="D29" s="486"/>
      <c r="E29" s="486"/>
      <c r="F29" s="486"/>
      <c r="G29" s="486"/>
    </row>
    <row r="34" spans="5:5" x14ac:dyDescent="0.25">
      <c r="E34" s="181"/>
    </row>
  </sheetData>
  <sheetProtection selectLockedCells="1" selectUnlockedCells="1"/>
  <mergeCells count="10">
    <mergeCell ref="A25:E25"/>
    <mergeCell ref="A26:E26"/>
    <mergeCell ref="B28:G28"/>
    <mergeCell ref="B29:G29"/>
    <mergeCell ref="C1:G1"/>
    <mergeCell ref="C2:G2"/>
    <mergeCell ref="C3:G3"/>
    <mergeCell ref="C4:G4"/>
    <mergeCell ref="C5:G5"/>
    <mergeCell ref="A11:G11"/>
  </mergeCells>
  <printOptions horizontalCentered="1"/>
  <pageMargins left="0.39370078740157483" right="0.39370078740157483" top="0.59055118110236227" bottom="0.86614173228346458" header="0.51181102362204722" footer="0.39370078740157483"/>
  <pageSetup paperSize="9" scale="95" firstPageNumber="0" fitToHeight="0" orientation="landscape" r:id="rId1"/>
  <headerFooter alignWithMargins="0">
    <oddFooter xml:space="preserve">&amp;C&amp;"Times New Roman,Normal"&amp;9	                                           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9217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123825</xdr:rowOff>
              </from>
              <to>
                <xdr:col>1</xdr:col>
                <xdr:colOff>3619500</xdr:colOff>
                <xdr:row>4</xdr:row>
                <xdr:rowOff>28575</xdr:rowOff>
              </to>
            </anchor>
          </objectPr>
        </oleObject>
      </mc:Choice>
      <mc:Fallback>
        <oleObject progId="Figura do Microsoft Photo Editor 3.0" shapeId="9217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showGridLines="0" view="pageBreakPreview" zoomScale="85" zoomScaleNormal="100" zoomScaleSheetLayoutView="85" workbookViewId="0">
      <selection activeCell="B11" sqref="B11:B16"/>
    </sheetView>
  </sheetViews>
  <sheetFormatPr defaultRowHeight="12.75" x14ac:dyDescent="0.25"/>
  <cols>
    <col min="1" max="1" width="6.85546875" style="53" bestFit="1" customWidth="1"/>
    <col min="2" max="2" width="17.42578125" style="54" customWidth="1"/>
    <col min="3" max="3" width="62.7109375" style="55" customWidth="1"/>
    <col min="4" max="4" width="6.85546875" style="3" bestFit="1" customWidth="1"/>
    <col min="5" max="5" width="10.85546875" style="56" bestFit="1" customWidth="1"/>
    <col min="6" max="6" width="11.7109375" style="3" customWidth="1"/>
    <col min="7" max="7" width="15.140625" style="3" bestFit="1" customWidth="1"/>
    <col min="8" max="8" width="12.7109375" style="3" bestFit="1" customWidth="1"/>
    <col min="9" max="9" width="13.42578125" style="1" customWidth="1"/>
    <col min="10" max="10" width="23.28515625" style="8" customWidth="1"/>
    <col min="11" max="11" width="27.85546875" style="2" customWidth="1"/>
    <col min="12" max="13" width="11.5703125" style="3" bestFit="1" customWidth="1"/>
    <col min="14" max="253" width="9.140625" style="3"/>
    <col min="254" max="254" width="6.85546875" style="3" bestFit="1" customWidth="1"/>
    <col min="255" max="255" width="17.42578125" style="3" customWidth="1"/>
    <col min="256" max="256" width="62.7109375" style="3" customWidth="1"/>
    <col min="257" max="257" width="6.85546875" style="3" bestFit="1" customWidth="1"/>
    <col min="258" max="258" width="10.85546875" style="3" bestFit="1" customWidth="1"/>
    <col min="259" max="259" width="11.7109375" style="3" customWidth="1"/>
    <col min="260" max="260" width="15.140625" style="3" bestFit="1" customWidth="1"/>
    <col min="261" max="261" width="12.7109375" style="3" bestFit="1" customWidth="1"/>
    <col min="262" max="262" width="13.42578125" style="3" customWidth="1"/>
    <col min="263" max="263" width="23.28515625" style="3" customWidth="1"/>
    <col min="264" max="264" width="27.85546875" style="3" customWidth="1"/>
    <col min="265" max="265" width="28.140625" style="3" bestFit="1" customWidth="1"/>
    <col min="266" max="266" width="17.7109375" style="3" customWidth="1"/>
    <col min="267" max="267" width="10" style="3" bestFit="1" customWidth="1"/>
    <col min="268" max="269" width="11.5703125" style="3" bestFit="1" customWidth="1"/>
    <col min="270" max="509" width="9.140625" style="3"/>
    <col min="510" max="510" width="6.85546875" style="3" bestFit="1" customWidth="1"/>
    <col min="511" max="511" width="17.42578125" style="3" customWidth="1"/>
    <col min="512" max="512" width="62.7109375" style="3" customWidth="1"/>
    <col min="513" max="513" width="6.85546875" style="3" bestFit="1" customWidth="1"/>
    <col min="514" max="514" width="10.85546875" style="3" bestFit="1" customWidth="1"/>
    <col min="515" max="515" width="11.7109375" style="3" customWidth="1"/>
    <col min="516" max="516" width="15.140625" style="3" bestFit="1" customWidth="1"/>
    <col min="517" max="517" width="12.7109375" style="3" bestFit="1" customWidth="1"/>
    <col min="518" max="518" width="13.42578125" style="3" customWidth="1"/>
    <col min="519" max="519" width="23.28515625" style="3" customWidth="1"/>
    <col min="520" max="520" width="27.85546875" style="3" customWidth="1"/>
    <col min="521" max="521" width="28.140625" style="3" bestFit="1" customWidth="1"/>
    <col min="522" max="522" width="17.7109375" style="3" customWidth="1"/>
    <col min="523" max="523" width="10" style="3" bestFit="1" customWidth="1"/>
    <col min="524" max="525" width="11.5703125" style="3" bestFit="1" customWidth="1"/>
    <col min="526" max="765" width="9.140625" style="3"/>
    <col min="766" max="766" width="6.85546875" style="3" bestFit="1" customWidth="1"/>
    <col min="767" max="767" width="17.42578125" style="3" customWidth="1"/>
    <col min="768" max="768" width="62.7109375" style="3" customWidth="1"/>
    <col min="769" max="769" width="6.85546875" style="3" bestFit="1" customWidth="1"/>
    <col min="770" max="770" width="10.85546875" style="3" bestFit="1" customWidth="1"/>
    <col min="771" max="771" width="11.7109375" style="3" customWidth="1"/>
    <col min="772" max="772" width="15.140625" style="3" bestFit="1" customWidth="1"/>
    <col min="773" max="773" width="12.7109375" style="3" bestFit="1" customWidth="1"/>
    <col min="774" max="774" width="13.42578125" style="3" customWidth="1"/>
    <col min="775" max="775" width="23.28515625" style="3" customWidth="1"/>
    <col min="776" max="776" width="27.85546875" style="3" customWidth="1"/>
    <col min="777" max="777" width="28.140625" style="3" bestFit="1" customWidth="1"/>
    <col min="778" max="778" width="17.7109375" style="3" customWidth="1"/>
    <col min="779" max="779" width="10" style="3" bestFit="1" customWidth="1"/>
    <col min="780" max="781" width="11.5703125" style="3" bestFit="1" customWidth="1"/>
    <col min="782" max="1021" width="9.140625" style="3"/>
    <col min="1022" max="1022" width="6.85546875" style="3" bestFit="1" customWidth="1"/>
    <col min="1023" max="1023" width="17.42578125" style="3" customWidth="1"/>
    <col min="1024" max="1024" width="62.7109375" style="3" customWidth="1"/>
    <col min="1025" max="1025" width="6.85546875" style="3" bestFit="1" customWidth="1"/>
    <col min="1026" max="1026" width="10.85546875" style="3" bestFit="1" customWidth="1"/>
    <col min="1027" max="1027" width="11.7109375" style="3" customWidth="1"/>
    <col min="1028" max="1028" width="15.140625" style="3" bestFit="1" customWidth="1"/>
    <col min="1029" max="1029" width="12.7109375" style="3" bestFit="1" customWidth="1"/>
    <col min="1030" max="1030" width="13.42578125" style="3" customWidth="1"/>
    <col min="1031" max="1031" width="23.28515625" style="3" customWidth="1"/>
    <col min="1032" max="1032" width="27.85546875" style="3" customWidth="1"/>
    <col min="1033" max="1033" width="28.140625" style="3" bestFit="1" customWidth="1"/>
    <col min="1034" max="1034" width="17.7109375" style="3" customWidth="1"/>
    <col min="1035" max="1035" width="10" style="3" bestFit="1" customWidth="1"/>
    <col min="1036" max="1037" width="11.5703125" style="3" bestFit="1" customWidth="1"/>
    <col min="1038" max="1277" width="9.140625" style="3"/>
    <col min="1278" max="1278" width="6.85546875" style="3" bestFit="1" customWidth="1"/>
    <col min="1279" max="1279" width="17.42578125" style="3" customWidth="1"/>
    <col min="1280" max="1280" width="62.7109375" style="3" customWidth="1"/>
    <col min="1281" max="1281" width="6.85546875" style="3" bestFit="1" customWidth="1"/>
    <col min="1282" max="1282" width="10.85546875" style="3" bestFit="1" customWidth="1"/>
    <col min="1283" max="1283" width="11.7109375" style="3" customWidth="1"/>
    <col min="1284" max="1284" width="15.140625" style="3" bestFit="1" customWidth="1"/>
    <col min="1285" max="1285" width="12.7109375" style="3" bestFit="1" customWidth="1"/>
    <col min="1286" max="1286" width="13.42578125" style="3" customWidth="1"/>
    <col min="1287" max="1287" width="23.28515625" style="3" customWidth="1"/>
    <col min="1288" max="1288" width="27.85546875" style="3" customWidth="1"/>
    <col min="1289" max="1289" width="28.140625" style="3" bestFit="1" customWidth="1"/>
    <col min="1290" max="1290" width="17.7109375" style="3" customWidth="1"/>
    <col min="1291" max="1291" width="10" style="3" bestFit="1" customWidth="1"/>
    <col min="1292" max="1293" width="11.5703125" style="3" bestFit="1" customWidth="1"/>
    <col min="1294" max="1533" width="9.140625" style="3"/>
    <col min="1534" max="1534" width="6.85546875" style="3" bestFit="1" customWidth="1"/>
    <col min="1535" max="1535" width="17.42578125" style="3" customWidth="1"/>
    <col min="1536" max="1536" width="62.7109375" style="3" customWidth="1"/>
    <col min="1537" max="1537" width="6.85546875" style="3" bestFit="1" customWidth="1"/>
    <col min="1538" max="1538" width="10.85546875" style="3" bestFit="1" customWidth="1"/>
    <col min="1539" max="1539" width="11.7109375" style="3" customWidth="1"/>
    <col min="1540" max="1540" width="15.140625" style="3" bestFit="1" customWidth="1"/>
    <col min="1541" max="1541" width="12.7109375" style="3" bestFit="1" customWidth="1"/>
    <col min="1542" max="1542" width="13.42578125" style="3" customWidth="1"/>
    <col min="1543" max="1543" width="23.28515625" style="3" customWidth="1"/>
    <col min="1544" max="1544" width="27.85546875" style="3" customWidth="1"/>
    <col min="1545" max="1545" width="28.140625" style="3" bestFit="1" customWidth="1"/>
    <col min="1546" max="1546" width="17.7109375" style="3" customWidth="1"/>
    <col min="1547" max="1547" width="10" style="3" bestFit="1" customWidth="1"/>
    <col min="1548" max="1549" width="11.5703125" style="3" bestFit="1" customWidth="1"/>
    <col min="1550" max="1789" width="9.140625" style="3"/>
    <col min="1790" max="1790" width="6.85546875" style="3" bestFit="1" customWidth="1"/>
    <col min="1791" max="1791" width="17.42578125" style="3" customWidth="1"/>
    <col min="1792" max="1792" width="62.7109375" style="3" customWidth="1"/>
    <col min="1793" max="1793" width="6.85546875" style="3" bestFit="1" customWidth="1"/>
    <col min="1794" max="1794" width="10.85546875" style="3" bestFit="1" customWidth="1"/>
    <col min="1795" max="1795" width="11.7109375" style="3" customWidth="1"/>
    <col min="1796" max="1796" width="15.140625" style="3" bestFit="1" customWidth="1"/>
    <col min="1797" max="1797" width="12.7109375" style="3" bestFit="1" customWidth="1"/>
    <col min="1798" max="1798" width="13.42578125" style="3" customWidth="1"/>
    <col min="1799" max="1799" width="23.28515625" style="3" customWidth="1"/>
    <col min="1800" max="1800" width="27.85546875" style="3" customWidth="1"/>
    <col min="1801" max="1801" width="28.140625" style="3" bestFit="1" customWidth="1"/>
    <col min="1802" max="1802" width="17.7109375" style="3" customWidth="1"/>
    <col min="1803" max="1803" width="10" style="3" bestFit="1" customWidth="1"/>
    <col min="1804" max="1805" width="11.5703125" style="3" bestFit="1" customWidth="1"/>
    <col min="1806" max="2045" width="9.140625" style="3"/>
    <col min="2046" max="2046" width="6.85546875" style="3" bestFit="1" customWidth="1"/>
    <col min="2047" max="2047" width="17.42578125" style="3" customWidth="1"/>
    <col min="2048" max="2048" width="62.7109375" style="3" customWidth="1"/>
    <col min="2049" max="2049" width="6.85546875" style="3" bestFit="1" customWidth="1"/>
    <col min="2050" max="2050" width="10.85546875" style="3" bestFit="1" customWidth="1"/>
    <col min="2051" max="2051" width="11.7109375" style="3" customWidth="1"/>
    <col min="2052" max="2052" width="15.140625" style="3" bestFit="1" customWidth="1"/>
    <col min="2053" max="2053" width="12.7109375" style="3" bestFit="1" customWidth="1"/>
    <col min="2054" max="2054" width="13.42578125" style="3" customWidth="1"/>
    <col min="2055" max="2055" width="23.28515625" style="3" customWidth="1"/>
    <col min="2056" max="2056" width="27.85546875" style="3" customWidth="1"/>
    <col min="2057" max="2057" width="28.140625" style="3" bestFit="1" customWidth="1"/>
    <col min="2058" max="2058" width="17.7109375" style="3" customWidth="1"/>
    <col min="2059" max="2059" width="10" style="3" bestFit="1" customWidth="1"/>
    <col min="2060" max="2061" width="11.5703125" style="3" bestFit="1" customWidth="1"/>
    <col min="2062" max="2301" width="9.140625" style="3"/>
    <col min="2302" max="2302" width="6.85546875" style="3" bestFit="1" customWidth="1"/>
    <col min="2303" max="2303" width="17.42578125" style="3" customWidth="1"/>
    <col min="2304" max="2304" width="62.7109375" style="3" customWidth="1"/>
    <col min="2305" max="2305" width="6.85546875" style="3" bestFit="1" customWidth="1"/>
    <col min="2306" max="2306" width="10.85546875" style="3" bestFit="1" customWidth="1"/>
    <col min="2307" max="2307" width="11.7109375" style="3" customWidth="1"/>
    <col min="2308" max="2308" width="15.140625" style="3" bestFit="1" customWidth="1"/>
    <col min="2309" max="2309" width="12.7109375" style="3" bestFit="1" customWidth="1"/>
    <col min="2310" max="2310" width="13.42578125" style="3" customWidth="1"/>
    <col min="2311" max="2311" width="23.28515625" style="3" customWidth="1"/>
    <col min="2312" max="2312" width="27.85546875" style="3" customWidth="1"/>
    <col min="2313" max="2313" width="28.140625" style="3" bestFit="1" customWidth="1"/>
    <col min="2314" max="2314" width="17.7109375" style="3" customWidth="1"/>
    <col min="2315" max="2315" width="10" style="3" bestFit="1" customWidth="1"/>
    <col min="2316" max="2317" width="11.5703125" style="3" bestFit="1" customWidth="1"/>
    <col min="2318" max="2557" width="9.140625" style="3"/>
    <col min="2558" max="2558" width="6.85546875" style="3" bestFit="1" customWidth="1"/>
    <col min="2559" max="2559" width="17.42578125" style="3" customWidth="1"/>
    <col min="2560" max="2560" width="62.7109375" style="3" customWidth="1"/>
    <col min="2561" max="2561" width="6.85546875" style="3" bestFit="1" customWidth="1"/>
    <col min="2562" max="2562" width="10.85546875" style="3" bestFit="1" customWidth="1"/>
    <col min="2563" max="2563" width="11.7109375" style="3" customWidth="1"/>
    <col min="2564" max="2564" width="15.140625" style="3" bestFit="1" customWidth="1"/>
    <col min="2565" max="2565" width="12.7109375" style="3" bestFit="1" customWidth="1"/>
    <col min="2566" max="2566" width="13.42578125" style="3" customWidth="1"/>
    <col min="2567" max="2567" width="23.28515625" style="3" customWidth="1"/>
    <col min="2568" max="2568" width="27.85546875" style="3" customWidth="1"/>
    <col min="2569" max="2569" width="28.140625" style="3" bestFit="1" customWidth="1"/>
    <col min="2570" max="2570" width="17.7109375" style="3" customWidth="1"/>
    <col min="2571" max="2571" width="10" style="3" bestFit="1" customWidth="1"/>
    <col min="2572" max="2573" width="11.5703125" style="3" bestFit="1" customWidth="1"/>
    <col min="2574" max="2813" width="9.140625" style="3"/>
    <col min="2814" max="2814" width="6.85546875" style="3" bestFit="1" customWidth="1"/>
    <col min="2815" max="2815" width="17.42578125" style="3" customWidth="1"/>
    <col min="2816" max="2816" width="62.7109375" style="3" customWidth="1"/>
    <col min="2817" max="2817" width="6.85546875" style="3" bestFit="1" customWidth="1"/>
    <col min="2818" max="2818" width="10.85546875" style="3" bestFit="1" customWidth="1"/>
    <col min="2819" max="2819" width="11.7109375" style="3" customWidth="1"/>
    <col min="2820" max="2820" width="15.140625" style="3" bestFit="1" customWidth="1"/>
    <col min="2821" max="2821" width="12.7109375" style="3" bestFit="1" customWidth="1"/>
    <col min="2822" max="2822" width="13.42578125" style="3" customWidth="1"/>
    <col min="2823" max="2823" width="23.28515625" style="3" customWidth="1"/>
    <col min="2824" max="2824" width="27.85546875" style="3" customWidth="1"/>
    <col min="2825" max="2825" width="28.140625" style="3" bestFit="1" customWidth="1"/>
    <col min="2826" max="2826" width="17.7109375" style="3" customWidth="1"/>
    <col min="2827" max="2827" width="10" style="3" bestFit="1" customWidth="1"/>
    <col min="2828" max="2829" width="11.5703125" style="3" bestFit="1" customWidth="1"/>
    <col min="2830" max="3069" width="9.140625" style="3"/>
    <col min="3070" max="3070" width="6.85546875" style="3" bestFit="1" customWidth="1"/>
    <col min="3071" max="3071" width="17.42578125" style="3" customWidth="1"/>
    <col min="3072" max="3072" width="62.7109375" style="3" customWidth="1"/>
    <col min="3073" max="3073" width="6.85546875" style="3" bestFit="1" customWidth="1"/>
    <col min="3074" max="3074" width="10.85546875" style="3" bestFit="1" customWidth="1"/>
    <col min="3075" max="3075" width="11.7109375" style="3" customWidth="1"/>
    <col min="3076" max="3076" width="15.140625" style="3" bestFit="1" customWidth="1"/>
    <col min="3077" max="3077" width="12.7109375" style="3" bestFit="1" customWidth="1"/>
    <col min="3078" max="3078" width="13.42578125" style="3" customWidth="1"/>
    <col min="3079" max="3079" width="23.28515625" style="3" customWidth="1"/>
    <col min="3080" max="3080" width="27.85546875" style="3" customWidth="1"/>
    <col min="3081" max="3081" width="28.140625" style="3" bestFit="1" customWidth="1"/>
    <col min="3082" max="3082" width="17.7109375" style="3" customWidth="1"/>
    <col min="3083" max="3083" width="10" style="3" bestFit="1" customWidth="1"/>
    <col min="3084" max="3085" width="11.5703125" style="3" bestFit="1" customWidth="1"/>
    <col min="3086" max="3325" width="9.140625" style="3"/>
    <col min="3326" max="3326" width="6.85546875" style="3" bestFit="1" customWidth="1"/>
    <col min="3327" max="3327" width="17.42578125" style="3" customWidth="1"/>
    <col min="3328" max="3328" width="62.7109375" style="3" customWidth="1"/>
    <col min="3329" max="3329" width="6.85546875" style="3" bestFit="1" customWidth="1"/>
    <col min="3330" max="3330" width="10.85546875" style="3" bestFit="1" customWidth="1"/>
    <col min="3331" max="3331" width="11.7109375" style="3" customWidth="1"/>
    <col min="3332" max="3332" width="15.140625" style="3" bestFit="1" customWidth="1"/>
    <col min="3333" max="3333" width="12.7109375" style="3" bestFit="1" customWidth="1"/>
    <col min="3334" max="3334" width="13.42578125" style="3" customWidth="1"/>
    <col min="3335" max="3335" width="23.28515625" style="3" customWidth="1"/>
    <col min="3336" max="3336" width="27.85546875" style="3" customWidth="1"/>
    <col min="3337" max="3337" width="28.140625" style="3" bestFit="1" customWidth="1"/>
    <col min="3338" max="3338" width="17.7109375" style="3" customWidth="1"/>
    <col min="3339" max="3339" width="10" style="3" bestFit="1" customWidth="1"/>
    <col min="3340" max="3341" width="11.5703125" style="3" bestFit="1" customWidth="1"/>
    <col min="3342" max="3581" width="9.140625" style="3"/>
    <col min="3582" max="3582" width="6.85546875" style="3" bestFit="1" customWidth="1"/>
    <col min="3583" max="3583" width="17.42578125" style="3" customWidth="1"/>
    <col min="3584" max="3584" width="62.7109375" style="3" customWidth="1"/>
    <col min="3585" max="3585" width="6.85546875" style="3" bestFit="1" customWidth="1"/>
    <col min="3586" max="3586" width="10.85546875" style="3" bestFit="1" customWidth="1"/>
    <col min="3587" max="3587" width="11.7109375" style="3" customWidth="1"/>
    <col min="3588" max="3588" width="15.140625" style="3" bestFit="1" customWidth="1"/>
    <col min="3589" max="3589" width="12.7109375" style="3" bestFit="1" customWidth="1"/>
    <col min="3590" max="3590" width="13.42578125" style="3" customWidth="1"/>
    <col min="3591" max="3591" width="23.28515625" style="3" customWidth="1"/>
    <col min="3592" max="3592" width="27.85546875" style="3" customWidth="1"/>
    <col min="3593" max="3593" width="28.140625" style="3" bestFit="1" customWidth="1"/>
    <col min="3594" max="3594" width="17.7109375" style="3" customWidth="1"/>
    <col min="3595" max="3595" width="10" style="3" bestFit="1" customWidth="1"/>
    <col min="3596" max="3597" width="11.5703125" style="3" bestFit="1" customWidth="1"/>
    <col min="3598" max="3837" width="9.140625" style="3"/>
    <col min="3838" max="3838" width="6.85546875" style="3" bestFit="1" customWidth="1"/>
    <col min="3839" max="3839" width="17.42578125" style="3" customWidth="1"/>
    <col min="3840" max="3840" width="62.7109375" style="3" customWidth="1"/>
    <col min="3841" max="3841" width="6.85546875" style="3" bestFit="1" customWidth="1"/>
    <col min="3842" max="3842" width="10.85546875" style="3" bestFit="1" customWidth="1"/>
    <col min="3843" max="3843" width="11.7109375" style="3" customWidth="1"/>
    <col min="3844" max="3844" width="15.140625" style="3" bestFit="1" customWidth="1"/>
    <col min="3845" max="3845" width="12.7109375" style="3" bestFit="1" customWidth="1"/>
    <col min="3846" max="3846" width="13.42578125" style="3" customWidth="1"/>
    <col min="3847" max="3847" width="23.28515625" style="3" customWidth="1"/>
    <col min="3848" max="3848" width="27.85546875" style="3" customWidth="1"/>
    <col min="3849" max="3849" width="28.140625" style="3" bestFit="1" customWidth="1"/>
    <col min="3850" max="3850" width="17.7109375" style="3" customWidth="1"/>
    <col min="3851" max="3851" width="10" style="3" bestFit="1" customWidth="1"/>
    <col min="3852" max="3853" width="11.5703125" style="3" bestFit="1" customWidth="1"/>
    <col min="3854" max="4093" width="9.140625" style="3"/>
    <col min="4094" max="4094" width="6.85546875" style="3" bestFit="1" customWidth="1"/>
    <col min="4095" max="4095" width="17.42578125" style="3" customWidth="1"/>
    <col min="4096" max="4096" width="62.7109375" style="3" customWidth="1"/>
    <col min="4097" max="4097" width="6.85546875" style="3" bestFit="1" customWidth="1"/>
    <col min="4098" max="4098" width="10.85546875" style="3" bestFit="1" customWidth="1"/>
    <col min="4099" max="4099" width="11.7109375" style="3" customWidth="1"/>
    <col min="4100" max="4100" width="15.140625" style="3" bestFit="1" customWidth="1"/>
    <col min="4101" max="4101" width="12.7109375" style="3" bestFit="1" customWidth="1"/>
    <col min="4102" max="4102" width="13.42578125" style="3" customWidth="1"/>
    <col min="4103" max="4103" width="23.28515625" style="3" customWidth="1"/>
    <col min="4104" max="4104" width="27.85546875" style="3" customWidth="1"/>
    <col min="4105" max="4105" width="28.140625" style="3" bestFit="1" customWidth="1"/>
    <col min="4106" max="4106" width="17.7109375" style="3" customWidth="1"/>
    <col min="4107" max="4107" width="10" style="3" bestFit="1" customWidth="1"/>
    <col min="4108" max="4109" width="11.5703125" style="3" bestFit="1" customWidth="1"/>
    <col min="4110" max="4349" width="9.140625" style="3"/>
    <col min="4350" max="4350" width="6.85546875" style="3" bestFit="1" customWidth="1"/>
    <col min="4351" max="4351" width="17.42578125" style="3" customWidth="1"/>
    <col min="4352" max="4352" width="62.7109375" style="3" customWidth="1"/>
    <col min="4353" max="4353" width="6.85546875" style="3" bestFit="1" customWidth="1"/>
    <col min="4354" max="4354" width="10.85546875" style="3" bestFit="1" customWidth="1"/>
    <col min="4355" max="4355" width="11.7109375" style="3" customWidth="1"/>
    <col min="4356" max="4356" width="15.140625" style="3" bestFit="1" customWidth="1"/>
    <col min="4357" max="4357" width="12.7109375" style="3" bestFit="1" customWidth="1"/>
    <col min="4358" max="4358" width="13.42578125" style="3" customWidth="1"/>
    <col min="4359" max="4359" width="23.28515625" style="3" customWidth="1"/>
    <col min="4360" max="4360" width="27.85546875" style="3" customWidth="1"/>
    <col min="4361" max="4361" width="28.140625" style="3" bestFit="1" customWidth="1"/>
    <col min="4362" max="4362" width="17.7109375" style="3" customWidth="1"/>
    <col min="4363" max="4363" width="10" style="3" bestFit="1" customWidth="1"/>
    <col min="4364" max="4365" width="11.5703125" style="3" bestFit="1" customWidth="1"/>
    <col min="4366" max="4605" width="9.140625" style="3"/>
    <col min="4606" max="4606" width="6.85546875" style="3" bestFit="1" customWidth="1"/>
    <col min="4607" max="4607" width="17.42578125" style="3" customWidth="1"/>
    <col min="4608" max="4608" width="62.7109375" style="3" customWidth="1"/>
    <col min="4609" max="4609" width="6.85546875" style="3" bestFit="1" customWidth="1"/>
    <col min="4610" max="4610" width="10.85546875" style="3" bestFit="1" customWidth="1"/>
    <col min="4611" max="4611" width="11.7109375" style="3" customWidth="1"/>
    <col min="4612" max="4612" width="15.140625" style="3" bestFit="1" customWidth="1"/>
    <col min="4613" max="4613" width="12.7109375" style="3" bestFit="1" customWidth="1"/>
    <col min="4614" max="4614" width="13.42578125" style="3" customWidth="1"/>
    <col min="4615" max="4615" width="23.28515625" style="3" customWidth="1"/>
    <col min="4616" max="4616" width="27.85546875" style="3" customWidth="1"/>
    <col min="4617" max="4617" width="28.140625" style="3" bestFit="1" customWidth="1"/>
    <col min="4618" max="4618" width="17.7109375" style="3" customWidth="1"/>
    <col min="4619" max="4619" width="10" style="3" bestFit="1" customWidth="1"/>
    <col min="4620" max="4621" width="11.5703125" style="3" bestFit="1" customWidth="1"/>
    <col min="4622" max="4861" width="9.140625" style="3"/>
    <col min="4862" max="4862" width="6.85546875" style="3" bestFit="1" customWidth="1"/>
    <col min="4863" max="4863" width="17.42578125" style="3" customWidth="1"/>
    <col min="4864" max="4864" width="62.7109375" style="3" customWidth="1"/>
    <col min="4865" max="4865" width="6.85546875" style="3" bestFit="1" customWidth="1"/>
    <col min="4866" max="4866" width="10.85546875" style="3" bestFit="1" customWidth="1"/>
    <col min="4867" max="4867" width="11.7109375" style="3" customWidth="1"/>
    <col min="4868" max="4868" width="15.140625" style="3" bestFit="1" customWidth="1"/>
    <col min="4869" max="4869" width="12.7109375" style="3" bestFit="1" customWidth="1"/>
    <col min="4870" max="4870" width="13.42578125" style="3" customWidth="1"/>
    <col min="4871" max="4871" width="23.28515625" style="3" customWidth="1"/>
    <col min="4872" max="4872" width="27.85546875" style="3" customWidth="1"/>
    <col min="4873" max="4873" width="28.140625" style="3" bestFit="1" customWidth="1"/>
    <col min="4874" max="4874" width="17.7109375" style="3" customWidth="1"/>
    <col min="4875" max="4875" width="10" style="3" bestFit="1" customWidth="1"/>
    <col min="4876" max="4877" width="11.5703125" style="3" bestFit="1" customWidth="1"/>
    <col min="4878" max="5117" width="9.140625" style="3"/>
    <col min="5118" max="5118" width="6.85546875" style="3" bestFit="1" customWidth="1"/>
    <col min="5119" max="5119" width="17.42578125" style="3" customWidth="1"/>
    <col min="5120" max="5120" width="62.7109375" style="3" customWidth="1"/>
    <col min="5121" max="5121" width="6.85546875" style="3" bestFit="1" customWidth="1"/>
    <col min="5122" max="5122" width="10.85546875" style="3" bestFit="1" customWidth="1"/>
    <col min="5123" max="5123" width="11.7109375" style="3" customWidth="1"/>
    <col min="5124" max="5124" width="15.140625" style="3" bestFit="1" customWidth="1"/>
    <col min="5125" max="5125" width="12.7109375" style="3" bestFit="1" customWidth="1"/>
    <col min="5126" max="5126" width="13.42578125" style="3" customWidth="1"/>
    <col min="5127" max="5127" width="23.28515625" style="3" customWidth="1"/>
    <col min="5128" max="5128" width="27.85546875" style="3" customWidth="1"/>
    <col min="5129" max="5129" width="28.140625" style="3" bestFit="1" customWidth="1"/>
    <col min="5130" max="5130" width="17.7109375" style="3" customWidth="1"/>
    <col min="5131" max="5131" width="10" style="3" bestFit="1" customWidth="1"/>
    <col min="5132" max="5133" width="11.5703125" style="3" bestFit="1" customWidth="1"/>
    <col min="5134" max="5373" width="9.140625" style="3"/>
    <col min="5374" max="5374" width="6.85546875" style="3" bestFit="1" customWidth="1"/>
    <col min="5375" max="5375" width="17.42578125" style="3" customWidth="1"/>
    <col min="5376" max="5376" width="62.7109375" style="3" customWidth="1"/>
    <col min="5377" max="5377" width="6.85546875" style="3" bestFit="1" customWidth="1"/>
    <col min="5378" max="5378" width="10.85546875" style="3" bestFit="1" customWidth="1"/>
    <col min="5379" max="5379" width="11.7109375" style="3" customWidth="1"/>
    <col min="5380" max="5380" width="15.140625" style="3" bestFit="1" customWidth="1"/>
    <col min="5381" max="5381" width="12.7109375" style="3" bestFit="1" customWidth="1"/>
    <col min="5382" max="5382" width="13.42578125" style="3" customWidth="1"/>
    <col min="5383" max="5383" width="23.28515625" style="3" customWidth="1"/>
    <col min="5384" max="5384" width="27.85546875" style="3" customWidth="1"/>
    <col min="5385" max="5385" width="28.140625" style="3" bestFit="1" customWidth="1"/>
    <col min="5386" max="5386" width="17.7109375" style="3" customWidth="1"/>
    <col min="5387" max="5387" width="10" style="3" bestFit="1" customWidth="1"/>
    <col min="5388" max="5389" width="11.5703125" style="3" bestFit="1" customWidth="1"/>
    <col min="5390" max="5629" width="9.140625" style="3"/>
    <col min="5630" max="5630" width="6.85546875" style="3" bestFit="1" customWidth="1"/>
    <col min="5631" max="5631" width="17.42578125" style="3" customWidth="1"/>
    <col min="5632" max="5632" width="62.7109375" style="3" customWidth="1"/>
    <col min="5633" max="5633" width="6.85546875" style="3" bestFit="1" customWidth="1"/>
    <col min="5634" max="5634" width="10.85546875" style="3" bestFit="1" customWidth="1"/>
    <col min="5635" max="5635" width="11.7109375" style="3" customWidth="1"/>
    <col min="5636" max="5636" width="15.140625" style="3" bestFit="1" customWidth="1"/>
    <col min="5637" max="5637" width="12.7109375" style="3" bestFit="1" customWidth="1"/>
    <col min="5638" max="5638" width="13.42578125" style="3" customWidth="1"/>
    <col min="5639" max="5639" width="23.28515625" style="3" customWidth="1"/>
    <col min="5640" max="5640" width="27.85546875" style="3" customWidth="1"/>
    <col min="5641" max="5641" width="28.140625" style="3" bestFit="1" customWidth="1"/>
    <col min="5642" max="5642" width="17.7109375" style="3" customWidth="1"/>
    <col min="5643" max="5643" width="10" style="3" bestFit="1" customWidth="1"/>
    <col min="5644" max="5645" width="11.5703125" style="3" bestFit="1" customWidth="1"/>
    <col min="5646" max="5885" width="9.140625" style="3"/>
    <col min="5886" max="5886" width="6.85546875" style="3" bestFit="1" customWidth="1"/>
    <col min="5887" max="5887" width="17.42578125" style="3" customWidth="1"/>
    <col min="5888" max="5888" width="62.7109375" style="3" customWidth="1"/>
    <col min="5889" max="5889" width="6.85546875" style="3" bestFit="1" customWidth="1"/>
    <col min="5890" max="5890" width="10.85546875" style="3" bestFit="1" customWidth="1"/>
    <col min="5891" max="5891" width="11.7109375" style="3" customWidth="1"/>
    <col min="5892" max="5892" width="15.140625" style="3" bestFit="1" customWidth="1"/>
    <col min="5893" max="5893" width="12.7109375" style="3" bestFit="1" customWidth="1"/>
    <col min="5894" max="5894" width="13.42578125" style="3" customWidth="1"/>
    <col min="5895" max="5895" width="23.28515625" style="3" customWidth="1"/>
    <col min="5896" max="5896" width="27.85546875" style="3" customWidth="1"/>
    <col min="5897" max="5897" width="28.140625" style="3" bestFit="1" customWidth="1"/>
    <col min="5898" max="5898" width="17.7109375" style="3" customWidth="1"/>
    <col min="5899" max="5899" width="10" style="3" bestFit="1" customWidth="1"/>
    <col min="5900" max="5901" width="11.5703125" style="3" bestFit="1" customWidth="1"/>
    <col min="5902" max="6141" width="9.140625" style="3"/>
    <col min="6142" max="6142" width="6.85546875" style="3" bestFit="1" customWidth="1"/>
    <col min="6143" max="6143" width="17.42578125" style="3" customWidth="1"/>
    <col min="6144" max="6144" width="62.7109375" style="3" customWidth="1"/>
    <col min="6145" max="6145" width="6.85546875" style="3" bestFit="1" customWidth="1"/>
    <col min="6146" max="6146" width="10.85546875" style="3" bestFit="1" customWidth="1"/>
    <col min="6147" max="6147" width="11.7109375" style="3" customWidth="1"/>
    <col min="6148" max="6148" width="15.140625" style="3" bestFit="1" customWidth="1"/>
    <col min="6149" max="6149" width="12.7109375" style="3" bestFit="1" customWidth="1"/>
    <col min="6150" max="6150" width="13.42578125" style="3" customWidth="1"/>
    <col min="6151" max="6151" width="23.28515625" style="3" customWidth="1"/>
    <col min="6152" max="6152" width="27.85546875" style="3" customWidth="1"/>
    <col min="6153" max="6153" width="28.140625" style="3" bestFit="1" customWidth="1"/>
    <col min="6154" max="6154" width="17.7109375" style="3" customWidth="1"/>
    <col min="6155" max="6155" width="10" style="3" bestFit="1" customWidth="1"/>
    <col min="6156" max="6157" width="11.5703125" style="3" bestFit="1" customWidth="1"/>
    <col min="6158" max="6397" width="9.140625" style="3"/>
    <col min="6398" max="6398" width="6.85546875" style="3" bestFit="1" customWidth="1"/>
    <col min="6399" max="6399" width="17.42578125" style="3" customWidth="1"/>
    <col min="6400" max="6400" width="62.7109375" style="3" customWidth="1"/>
    <col min="6401" max="6401" width="6.85546875" style="3" bestFit="1" customWidth="1"/>
    <col min="6402" max="6402" width="10.85546875" style="3" bestFit="1" customWidth="1"/>
    <col min="6403" max="6403" width="11.7109375" style="3" customWidth="1"/>
    <col min="6404" max="6404" width="15.140625" style="3" bestFit="1" customWidth="1"/>
    <col min="6405" max="6405" width="12.7109375" style="3" bestFit="1" customWidth="1"/>
    <col min="6406" max="6406" width="13.42578125" style="3" customWidth="1"/>
    <col min="6407" max="6407" width="23.28515625" style="3" customWidth="1"/>
    <col min="6408" max="6408" width="27.85546875" style="3" customWidth="1"/>
    <col min="6409" max="6409" width="28.140625" style="3" bestFit="1" customWidth="1"/>
    <col min="6410" max="6410" width="17.7109375" style="3" customWidth="1"/>
    <col min="6411" max="6411" width="10" style="3" bestFit="1" customWidth="1"/>
    <col min="6412" max="6413" width="11.5703125" style="3" bestFit="1" customWidth="1"/>
    <col min="6414" max="6653" width="9.140625" style="3"/>
    <col min="6654" max="6654" width="6.85546875" style="3" bestFit="1" customWidth="1"/>
    <col min="6655" max="6655" width="17.42578125" style="3" customWidth="1"/>
    <col min="6656" max="6656" width="62.7109375" style="3" customWidth="1"/>
    <col min="6657" max="6657" width="6.85546875" style="3" bestFit="1" customWidth="1"/>
    <col min="6658" max="6658" width="10.85546875" style="3" bestFit="1" customWidth="1"/>
    <col min="6659" max="6659" width="11.7109375" style="3" customWidth="1"/>
    <col min="6660" max="6660" width="15.140625" style="3" bestFit="1" customWidth="1"/>
    <col min="6661" max="6661" width="12.7109375" style="3" bestFit="1" customWidth="1"/>
    <col min="6662" max="6662" width="13.42578125" style="3" customWidth="1"/>
    <col min="6663" max="6663" width="23.28515625" style="3" customWidth="1"/>
    <col min="6664" max="6664" width="27.85546875" style="3" customWidth="1"/>
    <col min="6665" max="6665" width="28.140625" style="3" bestFit="1" customWidth="1"/>
    <col min="6666" max="6666" width="17.7109375" style="3" customWidth="1"/>
    <col min="6667" max="6667" width="10" style="3" bestFit="1" customWidth="1"/>
    <col min="6668" max="6669" width="11.5703125" style="3" bestFit="1" customWidth="1"/>
    <col min="6670" max="6909" width="9.140625" style="3"/>
    <col min="6910" max="6910" width="6.85546875" style="3" bestFit="1" customWidth="1"/>
    <col min="6911" max="6911" width="17.42578125" style="3" customWidth="1"/>
    <col min="6912" max="6912" width="62.7109375" style="3" customWidth="1"/>
    <col min="6913" max="6913" width="6.85546875" style="3" bestFit="1" customWidth="1"/>
    <col min="6914" max="6914" width="10.85546875" style="3" bestFit="1" customWidth="1"/>
    <col min="6915" max="6915" width="11.7109375" style="3" customWidth="1"/>
    <col min="6916" max="6916" width="15.140625" style="3" bestFit="1" customWidth="1"/>
    <col min="6917" max="6917" width="12.7109375" style="3" bestFit="1" customWidth="1"/>
    <col min="6918" max="6918" width="13.42578125" style="3" customWidth="1"/>
    <col min="6919" max="6919" width="23.28515625" style="3" customWidth="1"/>
    <col min="6920" max="6920" width="27.85546875" style="3" customWidth="1"/>
    <col min="6921" max="6921" width="28.140625" style="3" bestFit="1" customWidth="1"/>
    <col min="6922" max="6922" width="17.7109375" style="3" customWidth="1"/>
    <col min="6923" max="6923" width="10" style="3" bestFit="1" customWidth="1"/>
    <col min="6924" max="6925" width="11.5703125" style="3" bestFit="1" customWidth="1"/>
    <col min="6926" max="7165" width="9.140625" style="3"/>
    <col min="7166" max="7166" width="6.85546875" style="3" bestFit="1" customWidth="1"/>
    <col min="7167" max="7167" width="17.42578125" style="3" customWidth="1"/>
    <col min="7168" max="7168" width="62.7109375" style="3" customWidth="1"/>
    <col min="7169" max="7169" width="6.85546875" style="3" bestFit="1" customWidth="1"/>
    <col min="7170" max="7170" width="10.85546875" style="3" bestFit="1" customWidth="1"/>
    <col min="7171" max="7171" width="11.7109375" style="3" customWidth="1"/>
    <col min="7172" max="7172" width="15.140625" style="3" bestFit="1" customWidth="1"/>
    <col min="7173" max="7173" width="12.7109375" style="3" bestFit="1" customWidth="1"/>
    <col min="7174" max="7174" width="13.42578125" style="3" customWidth="1"/>
    <col min="7175" max="7175" width="23.28515625" style="3" customWidth="1"/>
    <col min="7176" max="7176" width="27.85546875" style="3" customWidth="1"/>
    <col min="7177" max="7177" width="28.140625" style="3" bestFit="1" customWidth="1"/>
    <col min="7178" max="7178" width="17.7109375" style="3" customWidth="1"/>
    <col min="7179" max="7179" width="10" style="3" bestFit="1" customWidth="1"/>
    <col min="7180" max="7181" width="11.5703125" style="3" bestFit="1" customWidth="1"/>
    <col min="7182" max="7421" width="9.140625" style="3"/>
    <col min="7422" max="7422" width="6.85546875" style="3" bestFit="1" customWidth="1"/>
    <col min="7423" max="7423" width="17.42578125" style="3" customWidth="1"/>
    <col min="7424" max="7424" width="62.7109375" style="3" customWidth="1"/>
    <col min="7425" max="7425" width="6.85546875" style="3" bestFit="1" customWidth="1"/>
    <col min="7426" max="7426" width="10.85546875" style="3" bestFit="1" customWidth="1"/>
    <col min="7427" max="7427" width="11.7109375" style="3" customWidth="1"/>
    <col min="7428" max="7428" width="15.140625" style="3" bestFit="1" customWidth="1"/>
    <col min="7429" max="7429" width="12.7109375" style="3" bestFit="1" customWidth="1"/>
    <col min="7430" max="7430" width="13.42578125" style="3" customWidth="1"/>
    <col min="7431" max="7431" width="23.28515625" style="3" customWidth="1"/>
    <col min="7432" max="7432" width="27.85546875" style="3" customWidth="1"/>
    <col min="7433" max="7433" width="28.140625" style="3" bestFit="1" customWidth="1"/>
    <col min="7434" max="7434" width="17.7109375" style="3" customWidth="1"/>
    <col min="7435" max="7435" width="10" style="3" bestFit="1" customWidth="1"/>
    <col min="7436" max="7437" width="11.5703125" style="3" bestFit="1" customWidth="1"/>
    <col min="7438" max="7677" width="9.140625" style="3"/>
    <col min="7678" max="7678" width="6.85546875" style="3" bestFit="1" customWidth="1"/>
    <col min="7679" max="7679" width="17.42578125" style="3" customWidth="1"/>
    <col min="7680" max="7680" width="62.7109375" style="3" customWidth="1"/>
    <col min="7681" max="7681" width="6.85546875" style="3" bestFit="1" customWidth="1"/>
    <col min="7682" max="7682" width="10.85546875" style="3" bestFit="1" customWidth="1"/>
    <col min="7683" max="7683" width="11.7109375" style="3" customWidth="1"/>
    <col min="7684" max="7684" width="15.140625" style="3" bestFit="1" customWidth="1"/>
    <col min="7685" max="7685" width="12.7109375" style="3" bestFit="1" customWidth="1"/>
    <col min="7686" max="7686" width="13.42578125" style="3" customWidth="1"/>
    <col min="7687" max="7687" width="23.28515625" style="3" customWidth="1"/>
    <col min="7688" max="7688" width="27.85546875" style="3" customWidth="1"/>
    <col min="7689" max="7689" width="28.140625" style="3" bestFit="1" customWidth="1"/>
    <col min="7690" max="7690" width="17.7109375" style="3" customWidth="1"/>
    <col min="7691" max="7691" width="10" style="3" bestFit="1" customWidth="1"/>
    <col min="7692" max="7693" width="11.5703125" style="3" bestFit="1" customWidth="1"/>
    <col min="7694" max="7933" width="9.140625" style="3"/>
    <col min="7934" max="7934" width="6.85546875" style="3" bestFit="1" customWidth="1"/>
    <col min="7935" max="7935" width="17.42578125" style="3" customWidth="1"/>
    <col min="7936" max="7936" width="62.7109375" style="3" customWidth="1"/>
    <col min="7937" max="7937" width="6.85546875" style="3" bestFit="1" customWidth="1"/>
    <col min="7938" max="7938" width="10.85546875" style="3" bestFit="1" customWidth="1"/>
    <col min="7939" max="7939" width="11.7109375" style="3" customWidth="1"/>
    <col min="7940" max="7940" width="15.140625" style="3" bestFit="1" customWidth="1"/>
    <col min="7941" max="7941" width="12.7109375" style="3" bestFit="1" customWidth="1"/>
    <col min="7942" max="7942" width="13.42578125" style="3" customWidth="1"/>
    <col min="7943" max="7943" width="23.28515625" style="3" customWidth="1"/>
    <col min="7944" max="7944" width="27.85546875" style="3" customWidth="1"/>
    <col min="7945" max="7945" width="28.140625" style="3" bestFit="1" customWidth="1"/>
    <col min="7946" max="7946" width="17.7109375" style="3" customWidth="1"/>
    <col min="7947" max="7947" width="10" style="3" bestFit="1" customWidth="1"/>
    <col min="7948" max="7949" width="11.5703125" style="3" bestFit="1" customWidth="1"/>
    <col min="7950" max="8189" width="9.140625" style="3"/>
    <col min="8190" max="8190" width="6.85546875" style="3" bestFit="1" customWidth="1"/>
    <col min="8191" max="8191" width="17.42578125" style="3" customWidth="1"/>
    <col min="8192" max="8192" width="62.7109375" style="3" customWidth="1"/>
    <col min="8193" max="8193" width="6.85546875" style="3" bestFit="1" customWidth="1"/>
    <col min="8194" max="8194" width="10.85546875" style="3" bestFit="1" customWidth="1"/>
    <col min="8195" max="8195" width="11.7109375" style="3" customWidth="1"/>
    <col min="8196" max="8196" width="15.140625" style="3" bestFit="1" customWidth="1"/>
    <col min="8197" max="8197" width="12.7109375" style="3" bestFit="1" customWidth="1"/>
    <col min="8198" max="8198" width="13.42578125" style="3" customWidth="1"/>
    <col min="8199" max="8199" width="23.28515625" style="3" customWidth="1"/>
    <col min="8200" max="8200" width="27.85546875" style="3" customWidth="1"/>
    <col min="8201" max="8201" width="28.140625" style="3" bestFit="1" customWidth="1"/>
    <col min="8202" max="8202" width="17.7109375" style="3" customWidth="1"/>
    <col min="8203" max="8203" width="10" style="3" bestFit="1" customWidth="1"/>
    <col min="8204" max="8205" width="11.5703125" style="3" bestFit="1" customWidth="1"/>
    <col min="8206" max="8445" width="9.140625" style="3"/>
    <col min="8446" max="8446" width="6.85546875" style="3" bestFit="1" customWidth="1"/>
    <col min="8447" max="8447" width="17.42578125" style="3" customWidth="1"/>
    <col min="8448" max="8448" width="62.7109375" style="3" customWidth="1"/>
    <col min="8449" max="8449" width="6.85546875" style="3" bestFit="1" customWidth="1"/>
    <col min="8450" max="8450" width="10.85546875" style="3" bestFit="1" customWidth="1"/>
    <col min="8451" max="8451" width="11.7109375" style="3" customWidth="1"/>
    <col min="8452" max="8452" width="15.140625" style="3" bestFit="1" customWidth="1"/>
    <col min="8453" max="8453" width="12.7109375" style="3" bestFit="1" customWidth="1"/>
    <col min="8454" max="8454" width="13.42578125" style="3" customWidth="1"/>
    <col min="8455" max="8455" width="23.28515625" style="3" customWidth="1"/>
    <col min="8456" max="8456" width="27.85546875" style="3" customWidth="1"/>
    <col min="8457" max="8457" width="28.140625" style="3" bestFit="1" customWidth="1"/>
    <col min="8458" max="8458" width="17.7109375" style="3" customWidth="1"/>
    <col min="8459" max="8459" width="10" style="3" bestFit="1" customWidth="1"/>
    <col min="8460" max="8461" width="11.5703125" style="3" bestFit="1" customWidth="1"/>
    <col min="8462" max="8701" width="9.140625" style="3"/>
    <col min="8702" max="8702" width="6.85546875" style="3" bestFit="1" customWidth="1"/>
    <col min="8703" max="8703" width="17.42578125" style="3" customWidth="1"/>
    <col min="8704" max="8704" width="62.7109375" style="3" customWidth="1"/>
    <col min="8705" max="8705" width="6.85546875" style="3" bestFit="1" customWidth="1"/>
    <col min="8706" max="8706" width="10.85546875" style="3" bestFit="1" customWidth="1"/>
    <col min="8707" max="8707" width="11.7109375" style="3" customWidth="1"/>
    <col min="8708" max="8708" width="15.140625" style="3" bestFit="1" customWidth="1"/>
    <col min="8709" max="8709" width="12.7109375" style="3" bestFit="1" customWidth="1"/>
    <col min="8710" max="8710" width="13.42578125" style="3" customWidth="1"/>
    <col min="8711" max="8711" width="23.28515625" style="3" customWidth="1"/>
    <col min="8712" max="8712" width="27.85546875" style="3" customWidth="1"/>
    <col min="8713" max="8713" width="28.140625" style="3" bestFit="1" customWidth="1"/>
    <col min="8714" max="8714" width="17.7109375" style="3" customWidth="1"/>
    <col min="8715" max="8715" width="10" style="3" bestFit="1" customWidth="1"/>
    <col min="8716" max="8717" width="11.5703125" style="3" bestFit="1" customWidth="1"/>
    <col min="8718" max="8957" width="9.140625" style="3"/>
    <col min="8958" max="8958" width="6.85546875" style="3" bestFit="1" customWidth="1"/>
    <col min="8959" max="8959" width="17.42578125" style="3" customWidth="1"/>
    <col min="8960" max="8960" width="62.7109375" style="3" customWidth="1"/>
    <col min="8961" max="8961" width="6.85546875" style="3" bestFit="1" customWidth="1"/>
    <col min="8962" max="8962" width="10.85546875" style="3" bestFit="1" customWidth="1"/>
    <col min="8963" max="8963" width="11.7109375" style="3" customWidth="1"/>
    <col min="8964" max="8964" width="15.140625" style="3" bestFit="1" customWidth="1"/>
    <col min="8965" max="8965" width="12.7109375" style="3" bestFit="1" customWidth="1"/>
    <col min="8966" max="8966" width="13.42578125" style="3" customWidth="1"/>
    <col min="8967" max="8967" width="23.28515625" style="3" customWidth="1"/>
    <col min="8968" max="8968" width="27.85546875" style="3" customWidth="1"/>
    <col min="8969" max="8969" width="28.140625" style="3" bestFit="1" customWidth="1"/>
    <col min="8970" max="8970" width="17.7109375" style="3" customWidth="1"/>
    <col min="8971" max="8971" width="10" style="3" bestFit="1" customWidth="1"/>
    <col min="8972" max="8973" width="11.5703125" style="3" bestFit="1" customWidth="1"/>
    <col min="8974" max="9213" width="9.140625" style="3"/>
    <col min="9214" max="9214" width="6.85546875" style="3" bestFit="1" customWidth="1"/>
    <col min="9215" max="9215" width="17.42578125" style="3" customWidth="1"/>
    <col min="9216" max="9216" width="62.7109375" style="3" customWidth="1"/>
    <col min="9217" max="9217" width="6.85546875" style="3" bestFit="1" customWidth="1"/>
    <col min="9218" max="9218" width="10.85546875" style="3" bestFit="1" customWidth="1"/>
    <col min="9219" max="9219" width="11.7109375" style="3" customWidth="1"/>
    <col min="9220" max="9220" width="15.140625" style="3" bestFit="1" customWidth="1"/>
    <col min="9221" max="9221" width="12.7109375" style="3" bestFit="1" customWidth="1"/>
    <col min="9222" max="9222" width="13.42578125" style="3" customWidth="1"/>
    <col min="9223" max="9223" width="23.28515625" style="3" customWidth="1"/>
    <col min="9224" max="9224" width="27.85546875" style="3" customWidth="1"/>
    <col min="9225" max="9225" width="28.140625" style="3" bestFit="1" customWidth="1"/>
    <col min="9226" max="9226" width="17.7109375" style="3" customWidth="1"/>
    <col min="9227" max="9227" width="10" style="3" bestFit="1" customWidth="1"/>
    <col min="9228" max="9229" width="11.5703125" style="3" bestFit="1" customWidth="1"/>
    <col min="9230" max="9469" width="9.140625" style="3"/>
    <col min="9470" max="9470" width="6.85546875" style="3" bestFit="1" customWidth="1"/>
    <col min="9471" max="9471" width="17.42578125" style="3" customWidth="1"/>
    <col min="9472" max="9472" width="62.7109375" style="3" customWidth="1"/>
    <col min="9473" max="9473" width="6.85546875" style="3" bestFit="1" customWidth="1"/>
    <col min="9474" max="9474" width="10.85546875" style="3" bestFit="1" customWidth="1"/>
    <col min="9475" max="9475" width="11.7109375" style="3" customWidth="1"/>
    <col min="9476" max="9476" width="15.140625" style="3" bestFit="1" customWidth="1"/>
    <col min="9477" max="9477" width="12.7109375" style="3" bestFit="1" customWidth="1"/>
    <col min="9478" max="9478" width="13.42578125" style="3" customWidth="1"/>
    <col min="9479" max="9479" width="23.28515625" style="3" customWidth="1"/>
    <col min="9480" max="9480" width="27.85546875" style="3" customWidth="1"/>
    <col min="9481" max="9481" width="28.140625" style="3" bestFit="1" customWidth="1"/>
    <col min="9482" max="9482" width="17.7109375" style="3" customWidth="1"/>
    <col min="9483" max="9483" width="10" style="3" bestFit="1" customWidth="1"/>
    <col min="9484" max="9485" width="11.5703125" style="3" bestFit="1" customWidth="1"/>
    <col min="9486" max="9725" width="9.140625" style="3"/>
    <col min="9726" max="9726" width="6.85546875" style="3" bestFit="1" customWidth="1"/>
    <col min="9727" max="9727" width="17.42578125" style="3" customWidth="1"/>
    <col min="9728" max="9728" width="62.7109375" style="3" customWidth="1"/>
    <col min="9729" max="9729" width="6.85546875" style="3" bestFit="1" customWidth="1"/>
    <col min="9730" max="9730" width="10.85546875" style="3" bestFit="1" customWidth="1"/>
    <col min="9731" max="9731" width="11.7109375" style="3" customWidth="1"/>
    <col min="9732" max="9732" width="15.140625" style="3" bestFit="1" customWidth="1"/>
    <col min="9733" max="9733" width="12.7109375" style="3" bestFit="1" customWidth="1"/>
    <col min="9734" max="9734" width="13.42578125" style="3" customWidth="1"/>
    <col min="9735" max="9735" width="23.28515625" style="3" customWidth="1"/>
    <col min="9736" max="9736" width="27.85546875" style="3" customWidth="1"/>
    <col min="9737" max="9737" width="28.140625" style="3" bestFit="1" customWidth="1"/>
    <col min="9738" max="9738" width="17.7109375" style="3" customWidth="1"/>
    <col min="9739" max="9739" width="10" style="3" bestFit="1" customWidth="1"/>
    <col min="9740" max="9741" width="11.5703125" style="3" bestFit="1" customWidth="1"/>
    <col min="9742" max="9981" width="9.140625" style="3"/>
    <col min="9982" max="9982" width="6.85546875" style="3" bestFit="1" customWidth="1"/>
    <col min="9983" max="9983" width="17.42578125" style="3" customWidth="1"/>
    <col min="9984" max="9984" width="62.7109375" style="3" customWidth="1"/>
    <col min="9985" max="9985" width="6.85546875" style="3" bestFit="1" customWidth="1"/>
    <col min="9986" max="9986" width="10.85546875" style="3" bestFit="1" customWidth="1"/>
    <col min="9987" max="9987" width="11.7109375" style="3" customWidth="1"/>
    <col min="9988" max="9988" width="15.140625" style="3" bestFit="1" customWidth="1"/>
    <col min="9989" max="9989" width="12.7109375" style="3" bestFit="1" customWidth="1"/>
    <col min="9990" max="9990" width="13.42578125" style="3" customWidth="1"/>
    <col min="9991" max="9991" width="23.28515625" style="3" customWidth="1"/>
    <col min="9992" max="9992" width="27.85546875" style="3" customWidth="1"/>
    <col min="9993" max="9993" width="28.140625" style="3" bestFit="1" customWidth="1"/>
    <col min="9994" max="9994" width="17.7109375" style="3" customWidth="1"/>
    <col min="9995" max="9995" width="10" style="3" bestFit="1" customWidth="1"/>
    <col min="9996" max="9997" width="11.5703125" style="3" bestFit="1" customWidth="1"/>
    <col min="9998" max="10237" width="9.140625" style="3"/>
    <col min="10238" max="10238" width="6.85546875" style="3" bestFit="1" customWidth="1"/>
    <col min="10239" max="10239" width="17.42578125" style="3" customWidth="1"/>
    <col min="10240" max="10240" width="62.7109375" style="3" customWidth="1"/>
    <col min="10241" max="10241" width="6.85546875" style="3" bestFit="1" customWidth="1"/>
    <col min="10242" max="10242" width="10.85546875" style="3" bestFit="1" customWidth="1"/>
    <col min="10243" max="10243" width="11.7109375" style="3" customWidth="1"/>
    <col min="10244" max="10244" width="15.140625" style="3" bestFit="1" customWidth="1"/>
    <col min="10245" max="10245" width="12.7109375" style="3" bestFit="1" customWidth="1"/>
    <col min="10246" max="10246" width="13.42578125" style="3" customWidth="1"/>
    <col min="10247" max="10247" width="23.28515625" style="3" customWidth="1"/>
    <col min="10248" max="10248" width="27.85546875" style="3" customWidth="1"/>
    <col min="10249" max="10249" width="28.140625" style="3" bestFit="1" customWidth="1"/>
    <col min="10250" max="10250" width="17.7109375" style="3" customWidth="1"/>
    <col min="10251" max="10251" width="10" style="3" bestFit="1" customWidth="1"/>
    <col min="10252" max="10253" width="11.5703125" style="3" bestFit="1" customWidth="1"/>
    <col min="10254" max="10493" width="9.140625" style="3"/>
    <col min="10494" max="10494" width="6.85546875" style="3" bestFit="1" customWidth="1"/>
    <col min="10495" max="10495" width="17.42578125" style="3" customWidth="1"/>
    <col min="10496" max="10496" width="62.7109375" style="3" customWidth="1"/>
    <col min="10497" max="10497" width="6.85546875" style="3" bestFit="1" customWidth="1"/>
    <col min="10498" max="10498" width="10.85546875" style="3" bestFit="1" customWidth="1"/>
    <col min="10499" max="10499" width="11.7109375" style="3" customWidth="1"/>
    <col min="10500" max="10500" width="15.140625" style="3" bestFit="1" customWidth="1"/>
    <col min="10501" max="10501" width="12.7109375" style="3" bestFit="1" customWidth="1"/>
    <col min="10502" max="10502" width="13.42578125" style="3" customWidth="1"/>
    <col min="10503" max="10503" width="23.28515625" style="3" customWidth="1"/>
    <col min="10504" max="10504" width="27.85546875" style="3" customWidth="1"/>
    <col min="10505" max="10505" width="28.140625" style="3" bestFit="1" customWidth="1"/>
    <col min="10506" max="10506" width="17.7109375" style="3" customWidth="1"/>
    <col min="10507" max="10507" width="10" style="3" bestFit="1" customWidth="1"/>
    <col min="10508" max="10509" width="11.5703125" style="3" bestFit="1" customWidth="1"/>
    <col min="10510" max="10749" width="9.140625" style="3"/>
    <col min="10750" max="10750" width="6.85546875" style="3" bestFit="1" customWidth="1"/>
    <col min="10751" max="10751" width="17.42578125" style="3" customWidth="1"/>
    <col min="10752" max="10752" width="62.7109375" style="3" customWidth="1"/>
    <col min="10753" max="10753" width="6.85546875" style="3" bestFit="1" customWidth="1"/>
    <col min="10754" max="10754" width="10.85546875" style="3" bestFit="1" customWidth="1"/>
    <col min="10755" max="10755" width="11.7109375" style="3" customWidth="1"/>
    <col min="10756" max="10756" width="15.140625" style="3" bestFit="1" customWidth="1"/>
    <col min="10757" max="10757" width="12.7109375" style="3" bestFit="1" customWidth="1"/>
    <col min="10758" max="10758" width="13.42578125" style="3" customWidth="1"/>
    <col min="10759" max="10759" width="23.28515625" style="3" customWidth="1"/>
    <col min="10760" max="10760" width="27.85546875" style="3" customWidth="1"/>
    <col min="10761" max="10761" width="28.140625" style="3" bestFit="1" customWidth="1"/>
    <col min="10762" max="10762" width="17.7109375" style="3" customWidth="1"/>
    <col min="10763" max="10763" width="10" style="3" bestFit="1" customWidth="1"/>
    <col min="10764" max="10765" width="11.5703125" style="3" bestFit="1" customWidth="1"/>
    <col min="10766" max="11005" width="9.140625" style="3"/>
    <col min="11006" max="11006" width="6.85546875" style="3" bestFit="1" customWidth="1"/>
    <col min="11007" max="11007" width="17.42578125" style="3" customWidth="1"/>
    <col min="11008" max="11008" width="62.7109375" style="3" customWidth="1"/>
    <col min="11009" max="11009" width="6.85546875" style="3" bestFit="1" customWidth="1"/>
    <col min="11010" max="11010" width="10.85546875" style="3" bestFit="1" customWidth="1"/>
    <col min="11011" max="11011" width="11.7109375" style="3" customWidth="1"/>
    <col min="11012" max="11012" width="15.140625" style="3" bestFit="1" customWidth="1"/>
    <col min="11013" max="11013" width="12.7109375" style="3" bestFit="1" customWidth="1"/>
    <col min="11014" max="11014" width="13.42578125" style="3" customWidth="1"/>
    <col min="11015" max="11015" width="23.28515625" style="3" customWidth="1"/>
    <col min="11016" max="11016" width="27.85546875" style="3" customWidth="1"/>
    <col min="11017" max="11017" width="28.140625" style="3" bestFit="1" customWidth="1"/>
    <col min="11018" max="11018" width="17.7109375" style="3" customWidth="1"/>
    <col min="11019" max="11019" width="10" style="3" bestFit="1" customWidth="1"/>
    <col min="11020" max="11021" width="11.5703125" style="3" bestFit="1" customWidth="1"/>
    <col min="11022" max="11261" width="9.140625" style="3"/>
    <col min="11262" max="11262" width="6.85546875" style="3" bestFit="1" customWidth="1"/>
    <col min="11263" max="11263" width="17.42578125" style="3" customWidth="1"/>
    <col min="11264" max="11264" width="62.7109375" style="3" customWidth="1"/>
    <col min="11265" max="11265" width="6.85546875" style="3" bestFit="1" customWidth="1"/>
    <col min="11266" max="11266" width="10.85546875" style="3" bestFit="1" customWidth="1"/>
    <col min="11267" max="11267" width="11.7109375" style="3" customWidth="1"/>
    <col min="11268" max="11268" width="15.140625" style="3" bestFit="1" customWidth="1"/>
    <col min="11269" max="11269" width="12.7109375" style="3" bestFit="1" customWidth="1"/>
    <col min="11270" max="11270" width="13.42578125" style="3" customWidth="1"/>
    <col min="11271" max="11271" width="23.28515625" style="3" customWidth="1"/>
    <col min="11272" max="11272" width="27.85546875" style="3" customWidth="1"/>
    <col min="11273" max="11273" width="28.140625" style="3" bestFit="1" customWidth="1"/>
    <col min="11274" max="11274" width="17.7109375" style="3" customWidth="1"/>
    <col min="11275" max="11275" width="10" style="3" bestFit="1" customWidth="1"/>
    <col min="11276" max="11277" width="11.5703125" style="3" bestFit="1" customWidth="1"/>
    <col min="11278" max="11517" width="9.140625" style="3"/>
    <col min="11518" max="11518" width="6.85546875" style="3" bestFit="1" customWidth="1"/>
    <col min="11519" max="11519" width="17.42578125" style="3" customWidth="1"/>
    <col min="11520" max="11520" width="62.7109375" style="3" customWidth="1"/>
    <col min="11521" max="11521" width="6.85546875" style="3" bestFit="1" customWidth="1"/>
    <col min="11522" max="11522" width="10.85546875" style="3" bestFit="1" customWidth="1"/>
    <col min="11523" max="11523" width="11.7109375" style="3" customWidth="1"/>
    <col min="11524" max="11524" width="15.140625" style="3" bestFit="1" customWidth="1"/>
    <col min="11525" max="11525" width="12.7109375" style="3" bestFit="1" customWidth="1"/>
    <col min="11526" max="11526" width="13.42578125" style="3" customWidth="1"/>
    <col min="11527" max="11527" width="23.28515625" style="3" customWidth="1"/>
    <col min="11528" max="11528" width="27.85546875" style="3" customWidth="1"/>
    <col min="11529" max="11529" width="28.140625" style="3" bestFit="1" customWidth="1"/>
    <col min="11530" max="11530" width="17.7109375" style="3" customWidth="1"/>
    <col min="11531" max="11531" width="10" style="3" bestFit="1" customWidth="1"/>
    <col min="11532" max="11533" width="11.5703125" style="3" bestFit="1" customWidth="1"/>
    <col min="11534" max="11773" width="9.140625" style="3"/>
    <col min="11774" max="11774" width="6.85546875" style="3" bestFit="1" customWidth="1"/>
    <col min="11775" max="11775" width="17.42578125" style="3" customWidth="1"/>
    <col min="11776" max="11776" width="62.7109375" style="3" customWidth="1"/>
    <col min="11777" max="11777" width="6.85546875" style="3" bestFit="1" customWidth="1"/>
    <col min="11778" max="11778" width="10.85546875" style="3" bestFit="1" customWidth="1"/>
    <col min="11779" max="11779" width="11.7109375" style="3" customWidth="1"/>
    <col min="11780" max="11780" width="15.140625" style="3" bestFit="1" customWidth="1"/>
    <col min="11781" max="11781" width="12.7109375" style="3" bestFit="1" customWidth="1"/>
    <col min="11782" max="11782" width="13.42578125" style="3" customWidth="1"/>
    <col min="11783" max="11783" width="23.28515625" style="3" customWidth="1"/>
    <col min="11784" max="11784" width="27.85546875" style="3" customWidth="1"/>
    <col min="11785" max="11785" width="28.140625" style="3" bestFit="1" customWidth="1"/>
    <col min="11786" max="11786" width="17.7109375" style="3" customWidth="1"/>
    <col min="11787" max="11787" width="10" style="3" bestFit="1" customWidth="1"/>
    <col min="11788" max="11789" width="11.5703125" style="3" bestFit="1" customWidth="1"/>
    <col min="11790" max="12029" width="9.140625" style="3"/>
    <col min="12030" max="12030" width="6.85546875" style="3" bestFit="1" customWidth="1"/>
    <col min="12031" max="12031" width="17.42578125" style="3" customWidth="1"/>
    <col min="12032" max="12032" width="62.7109375" style="3" customWidth="1"/>
    <col min="12033" max="12033" width="6.85546875" style="3" bestFit="1" customWidth="1"/>
    <col min="12034" max="12034" width="10.85546875" style="3" bestFit="1" customWidth="1"/>
    <col min="12035" max="12035" width="11.7109375" style="3" customWidth="1"/>
    <col min="12036" max="12036" width="15.140625" style="3" bestFit="1" customWidth="1"/>
    <col min="12037" max="12037" width="12.7109375" style="3" bestFit="1" customWidth="1"/>
    <col min="12038" max="12038" width="13.42578125" style="3" customWidth="1"/>
    <col min="12039" max="12039" width="23.28515625" style="3" customWidth="1"/>
    <col min="12040" max="12040" width="27.85546875" style="3" customWidth="1"/>
    <col min="12041" max="12041" width="28.140625" style="3" bestFit="1" customWidth="1"/>
    <col min="12042" max="12042" width="17.7109375" style="3" customWidth="1"/>
    <col min="12043" max="12043" width="10" style="3" bestFit="1" customWidth="1"/>
    <col min="12044" max="12045" width="11.5703125" style="3" bestFit="1" customWidth="1"/>
    <col min="12046" max="12285" width="9.140625" style="3"/>
    <col min="12286" max="12286" width="6.85546875" style="3" bestFit="1" customWidth="1"/>
    <col min="12287" max="12287" width="17.42578125" style="3" customWidth="1"/>
    <col min="12288" max="12288" width="62.7109375" style="3" customWidth="1"/>
    <col min="12289" max="12289" width="6.85546875" style="3" bestFit="1" customWidth="1"/>
    <col min="12290" max="12290" width="10.85546875" style="3" bestFit="1" customWidth="1"/>
    <col min="12291" max="12291" width="11.7109375" style="3" customWidth="1"/>
    <col min="12292" max="12292" width="15.140625" style="3" bestFit="1" customWidth="1"/>
    <col min="12293" max="12293" width="12.7109375" style="3" bestFit="1" customWidth="1"/>
    <col min="12294" max="12294" width="13.42578125" style="3" customWidth="1"/>
    <col min="12295" max="12295" width="23.28515625" style="3" customWidth="1"/>
    <col min="12296" max="12296" width="27.85546875" style="3" customWidth="1"/>
    <col min="12297" max="12297" width="28.140625" style="3" bestFit="1" customWidth="1"/>
    <col min="12298" max="12298" width="17.7109375" style="3" customWidth="1"/>
    <col min="12299" max="12299" width="10" style="3" bestFit="1" customWidth="1"/>
    <col min="12300" max="12301" width="11.5703125" style="3" bestFit="1" customWidth="1"/>
    <col min="12302" max="12541" width="9.140625" style="3"/>
    <col min="12542" max="12542" width="6.85546875" style="3" bestFit="1" customWidth="1"/>
    <col min="12543" max="12543" width="17.42578125" style="3" customWidth="1"/>
    <col min="12544" max="12544" width="62.7109375" style="3" customWidth="1"/>
    <col min="12545" max="12545" width="6.85546875" style="3" bestFit="1" customWidth="1"/>
    <col min="12546" max="12546" width="10.85546875" style="3" bestFit="1" customWidth="1"/>
    <col min="12547" max="12547" width="11.7109375" style="3" customWidth="1"/>
    <col min="12548" max="12548" width="15.140625" style="3" bestFit="1" customWidth="1"/>
    <col min="12549" max="12549" width="12.7109375" style="3" bestFit="1" customWidth="1"/>
    <col min="12550" max="12550" width="13.42578125" style="3" customWidth="1"/>
    <col min="12551" max="12551" width="23.28515625" style="3" customWidth="1"/>
    <col min="12552" max="12552" width="27.85546875" style="3" customWidth="1"/>
    <col min="12553" max="12553" width="28.140625" style="3" bestFit="1" customWidth="1"/>
    <col min="12554" max="12554" width="17.7109375" style="3" customWidth="1"/>
    <col min="12555" max="12555" width="10" style="3" bestFit="1" customWidth="1"/>
    <col min="12556" max="12557" width="11.5703125" style="3" bestFit="1" customWidth="1"/>
    <col min="12558" max="12797" width="9.140625" style="3"/>
    <col min="12798" max="12798" width="6.85546875" style="3" bestFit="1" customWidth="1"/>
    <col min="12799" max="12799" width="17.42578125" style="3" customWidth="1"/>
    <col min="12800" max="12800" width="62.7109375" style="3" customWidth="1"/>
    <col min="12801" max="12801" width="6.85546875" style="3" bestFit="1" customWidth="1"/>
    <col min="12802" max="12802" width="10.85546875" style="3" bestFit="1" customWidth="1"/>
    <col min="12803" max="12803" width="11.7109375" style="3" customWidth="1"/>
    <col min="12804" max="12804" width="15.140625" style="3" bestFit="1" customWidth="1"/>
    <col min="12805" max="12805" width="12.7109375" style="3" bestFit="1" customWidth="1"/>
    <col min="12806" max="12806" width="13.42578125" style="3" customWidth="1"/>
    <col min="12807" max="12807" width="23.28515625" style="3" customWidth="1"/>
    <col min="12808" max="12808" width="27.85546875" style="3" customWidth="1"/>
    <col min="12809" max="12809" width="28.140625" style="3" bestFit="1" customWidth="1"/>
    <col min="12810" max="12810" width="17.7109375" style="3" customWidth="1"/>
    <col min="12811" max="12811" width="10" style="3" bestFit="1" customWidth="1"/>
    <col min="12812" max="12813" width="11.5703125" style="3" bestFit="1" customWidth="1"/>
    <col min="12814" max="13053" width="9.140625" style="3"/>
    <col min="13054" max="13054" width="6.85546875" style="3" bestFit="1" customWidth="1"/>
    <col min="13055" max="13055" width="17.42578125" style="3" customWidth="1"/>
    <col min="13056" max="13056" width="62.7109375" style="3" customWidth="1"/>
    <col min="13057" max="13057" width="6.85546875" style="3" bestFit="1" customWidth="1"/>
    <col min="13058" max="13058" width="10.85546875" style="3" bestFit="1" customWidth="1"/>
    <col min="13059" max="13059" width="11.7109375" style="3" customWidth="1"/>
    <col min="13060" max="13060" width="15.140625" style="3" bestFit="1" customWidth="1"/>
    <col min="13061" max="13061" width="12.7109375" style="3" bestFit="1" customWidth="1"/>
    <col min="13062" max="13062" width="13.42578125" style="3" customWidth="1"/>
    <col min="13063" max="13063" width="23.28515625" style="3" customWidth="1"/>
    <col min="13064" max="13064" width="27.85546875" style="3" customWidth="1"/>
    <col min="13065" max="13065" width="28.140625" style="3" bestFit="1" customWidth="1"/>
    <col min="13066" max="13066" width="17.7109375" style="3" customWidth="1"/>
    <col min="13067" max="13067" width="10" style="3" bestFit="1" customWidth="1"/>
    <col min="13068" max="13069" width="11.5703125" style="3" bestFit="1" customWidth="1"/>
    <col min="13070" max="13309" width="9.140625" style="3"/>
    <col min="13310" max="13310" width="6.85546875" style="3" bestFit="1" customWidth="1"/>
    <col min="13311" max="13311" width="17.42578125" style="3" customWidth="1"/>
    <col min="13312" max="13312" width="62.7109375" style="3" customWidth="1"/>
    <col min="13313" max="13313" width="6.85546875" style="3" bestFit="1" customWidth="1"/>
    <col min="13314" max="13314" width="10.85546875" style="3" bestFit="1" customWidth="1"/>
    <col min="13315" max="13315" width="11.7109375" style="3" customWidth="1"/>
    <col min="13316" max="13316" width="15.140625" style="3" bestFit="1" customWidth="1"/>
    <col min="13317" max="13317" width="12.7109375" style="3" bestFit="1" customWidth="1"/>
    <col min="13318" max="13318" width="13.42578125" style="3" customWidth="1"/>
    <col min="13319" max="13319" width="23.28515625" style="3" customWidth="1"/>
    <col min="13320" max="13320" width="27.85546875" style="3" customWidth="1"/>
    <col min="13321" max="13321" width="28.140625" style="3" bestFit="1" customWidth="1"/>
    <col min="13322" max="13322" width="17.7109375" style="3" customWidth="1"/>
    <col min="13323" max="13323" width="10" style="3" bestFit="1" customWidth="1"/>
    <col min="13324" max="13325" width="11.5703125" style="3" bestFit="1" customWidth="1"/>
    <col min="13326" max="13565" width="9.140625" style="3"/>
    <col min="13566" max="13566" width="6.85546875" style="3" bestFit="1" customWidth="1"/>
    <col min="13567" max="13567" width="17.42578125" style="3" customWidth="1"/>
    <col min="13568" max="13568" width="62.7109375" style="3" customWidth="1"/>
    <col min="13569" max="13569" width="6.85546875" style="3" bestFit="1" customWidth="1"/>
    <col min="13570" max="13570" width="10.85546875" style="3" bestFit="1" customWidth="1"/>
    <col min="13571" max="13571" width="11.7109375" style="3" customWidth="1"/>
    <col min="13572" max="13572" width="15.140625" style="3" bestFit="1" customWidth="1"/>
    <col min="13573" max="13573" width="12.7109375" style="3" bestFit="1" customWidth="1"/>
    <col min="13574" max="13574" width="13.42578125" style="3" customWidth="1"/>
    <col min="13575" max="13575" width="23.28515625" style="3" customWidth="1"/>
    <col min="13576" max="13576" width="27.85546875" style="3" customWidth="1"/>
    <col min="13577" max="13577" width="28.140625" style="3" bestFit="1" customWidth="1"/>
    <col min="13578" max="13578" width="17.7109375" style="3" customWidth="1"/>
    <col min="13579" max="13579" width="10" style="3" bestFit="1" customWidth="1"/>
    <col min="13580" max="13581" width="11.5703125" style="3" bestFit="1" customWidth="1"/>
    <col min="13582" max="13821" width="9.140625" style="3"/>
    <col min="13822" max="13822" width="6.85546875" style="3" bestFit="1" customWidth="1"/>
    <col min="13823" max="13823" width="17.42578125" style="3" customWidth="1"/>
    <col min="13824" max="13824" width="62.7109375" style="3" customWidth="1"/>
    <col min="13825" max="13825" width="6.85546875" style="3" bestFit="1" customWidth="1"/>
    <col min="13826" max="13826" width="10.85546875" style="3" bestFit="1" customWidth="1"/>
    <col min="13827" max="13827" width="11.7109375" style="3" customWidth="1"/>
    <col min="13828" max="13828" width="15.140625" style="3" bestFit="1" customWidth="1"/>
    <col min="13829" max="13829" width="12.7109375" style="3" bestFit="1" customWidth="1"/>
    <col min="13830" max="13830" width="13.42578125" style="3" customWidth="1"/>
    <col min="13831" max="13831" width="23.28515625" style="3" customWidth="1"/>
    <col min="13832" max="13832" width="27.85546875" style="3" customWidth="1"/>
    <col min="13833" max="13833" width="28.140625" style="3" bestFit="1" customWidth="1"/>
    <col min="13834" max="13834" width="17.7109375" style="3" customWidth="1"/>
    <col min="13835" max="13835" width="10" style="3" bestFit="1" customWidth="1"/>
    <col min="13836" max="13837" width="11.5703125" style="3" bestFit="1" customWidth="1"/>
    <col min="13838" max="14077" width="9.140625" style="3"/>
    <col min="14078" max="14078" width="6.85546875" style="3" bestFit="1" customWidth="1"/>
    <col min="14079" max="14079" width="17.42578125" style="3" customWidth="1"/>
    <col min="14080" max="14080" width="62.7109375" style="3" customWidth="1"/>
    <col min="14081" max="14081" width="6.85546875" style="3" bestFit="1" customWidth="1"/>
    <col min="14082" max="14082" width="10.85546875" style="3" bestFit="1" customWidth="1"/>
    <col min="14083" max="14083" width="11.7109375" style="3" customWidth="1"/>
    <col min="14084" max="14084" width="15.140625" style="3" bestFit="1" customWidth="1"/>
    <col min="14085" max="14085" width="12.7109375" style="3" bestFit="1" customWidth="1"/>
    <col min="14086" max="14086" width="13.42578125" style="3" customWidth="1"/>
    <col min="14087" max="14087" width="23.28515625" style="3" customWidth="1"/>
    <col min="14088" max="14088" width="27.85546875" style="3" customWidth="1"/>
    <col min="14089" max="14089" width="28.140625" style="3" bestFit="1" customWidth="1"/>
    <col min="14090" max="14090" width="17.7109375" style="3" customWidth="1"/>
    <col min="14091" max="14091" width="10" style="3" bestFit="1" customWidth="1"/>
    <col min="14092" max="14093" width="11.5703125" style="3" bestFit="1" customWidth="1"/>
    <col min="14094" max="14333" width="9.140625" style="3"/>
    <col min="14334" max="14334" width="6.85546875" style="3" bestFit="1" customWidth="1"/>
    <col min="14335" max="14335" width="17.42578125" style="3" customWidth="1"/>
    <col min="14336" max="14336" width="62.7109375" style="3" customWidth="1"/>
    <col min="14337" max="14337" width="6.85546875" style="3" bestFit="1" customWidth="1"/>
    <col min="14338" max="14338" width="10.85546875" style="3" bestFit="1" customWidth="1"/>
    <col min="14339" max="14339" width="11.7109375" style="3" customWidth="1"/>
    <col min="14340" max="14340" width="15.140625" style="3" bestFit="1" customWidth="1"/>
    <col min="14341" max="14341" width="12.7109375" style="3" bestFit="1" customWidth="1"/>
    <col min="14342" max="14342" width="13.42578125" style="3" customWidth="1"/>
    <col min="14343" max="14343" width="23.28515625" style="3" customWidth="1"/>
    <col min="14344" max="14344" width="27.85546875" style="3" customWidth="1"/>
    <col min="14345" max="14345" width="28.140625" style="3" bestFit="1" customWidth="1"/>
    <col min="14346" max="14346" width="17.7109375" style="3" customWidth="1"/>
    <col min="14347" max="14347" width="10" style="3" bestFit="1" customWidth="1"/>
    <col min="14348" max="14349" width="11.5703125" style="3" bestFit="1" customWidth="1"/>
    <col min="14350" max="14589" width="9.140625" style="3"/>
    <col min="14590" max="14590" width="6.85546875" style="3" bestFit="1" customWidth="1"/>
    <col min="14591" max="14591" width="17.42578125" style="3" customWidth="1"/>
    <col min="14592" max="14592" width="62.7109375" style="3" customWidth="1"/>
    <col min="14593" max="14593" width="6.85546875" style="3" bestFit="1" customWidth="1"/>
    <col min="14594" max="14594" width="10.85546875" style="3" bestFit="1" customWidth="1"/>
    <col min="14595" max="14595" width="11.7109375" style="3" customWidth="1"/>
    <col min="14596" max="14596" width="15.140625" style="3" bestFit="1" customWidth="1"/>
    <col min="14597" max="14597" width="12.7109375" style="3" bestFit="1" customWidth="1"/>
    <col min="14598" max="14598" width="13.42578125" style="3" customWidth="1"/>
    <col min="14599" max="14599" width="23.28515625" style="3" customWidth="1"/>
    <col min="14600" max="14600" width="27.85546875" style="3" customWidth="1"/>
    <col min="14601" max="14601" width="28.140625" style="3" bestFit="1" customWidth="1"/>
    <col min="14602" max="14602" width="17.7109375" style="3" customWidth="1"/>
    <col min="14603" max="14603" width="10" style="3" bestFit="1" customWidth="1"/>
    <col min="14604" max="14605" width="11.5703125" style="3" bestFit="1" customWidth="1"/>
    <col min="14606" max="14845" width="9.140625" style="3"/>
    <col min="14846" max="14846" width="6.85546875" style="3" bestFit="1" customWidth="1"/>
    <col min="14847" max="14847" width="17.42578125" style="3" customWidth="1"/>
    <col min="14848" max="14848" width="62.7109375" style="3" customWidth="1"/>
    <col min="14849" max="14849" width="6.85546875" style="3" bestFit="1" customWidth="1"/>
    <col min="14850" max="14850" width="10.85546875" style="3" bestFit="1" customWidth="1"/>
    <col min="14851" max="14851" width="11.7109375" style="3" customWidth="1"/>
    <col min="14852" max="14852" width="15.140625" style="3" bestFit="1" customWidth="1"/>
    <col min="14853" max="14853" width="12.7109375" style="3" bestFit="1" customWidth="1"/>
    <col min="14854" max="14854" width="13.42578125" style="3" customWidth="1"/>
    <col min="14855" max="14855" width="23.28515625" style="3" customWidth="1"/>
    <col min="14856" max="14856" width="27.85546875" style="3" customWidth="1"/>
    <col min="14857" max="14857" width="28.140625" style="3" bestFit="1" customWidth="1"/>
    <col min="14858" max="14858" width="17.7109375" style="3" customWidth="1"/>
    <col min="14859" max="14859" width="10" style="3" bestFit="1" customWidth="1"/>
    <col min="14860" max="14861" width="11.5703125" style="3" bestFit="1" customWidth="1"/>
    <col min="14862" max="15101" width="9.140625" style="3"/>
    <col min="15102" max="15102" width="6.85546875" style="3" bestFit="1" customWidth="1"/>
    <col min="15103" max="15103" width="17.42578125" style="3" customWidth="1"/>
    <col min="15104" max="15104" width="62.7109375" style="3" customWidth="1"/>
    <col min="15105" max="15105" width="6.85546875" style="3" bestFit="1" customWidth="1"/>
    <col min="15106" max="15106" width="10.85546875" style="3" bestFit="1" customWidth="1"/>
    <col min="15107" max="15107" width="11.7109375" style="3" customWidth="1"/>
    <col min="15108" max="15108" width="15.140625" style="3" bestFit="1" customWidth="1"/>
    <col min="15109" max="15109" width="12.7109375" style="3" bestFit="1" customWidth="1"/>
    <col min="15110" max="15110" width="13.42578125" style="3" customWidth="1"/>
    <col min="15111" max="15111" width="23.28515625" style="3" customWidth="1"/>
    <col min="15112" max="15112" width="27.85546875" style="3" customWidth="1"/>
    <col min="15113" max="15113" width="28.140625" style="3" bestFit="1" customWidth="1"/>
    <col min="15114" max="15114" width="17.7109375" style="3" customWidth="1"/>
    <col min="15115" max="15115" width="10" style="3" bestFit="1" customWidth="1"/>
    <col min="15116" max="15117" width="11.5703125" style="3" bestFit="1" customWidth="1"/>
    <col min="15118" max="15357" width="9.140625" style="3"/>
    <col min="15358" max="15358" width="6.85546875" style="3" bestFit="1" customWidth="1"/>
    <col min="15359" max="15359" width="17.42578125" style="3" customWidth="1"/>
    <col min="15360" max="15360" width="62.7109375" style="3" customWidth="1"/>
    <col min="15361" max="15361" width="6.85546875" style="3" bestFit="1" customWidth="1"/>
    <col min="15362" max="15362" width="10.85546875" style="3" bestFit="1" customWidth="1"/>
    <col min="15363" max="15363" width="11.7109375" style="3" customWidth="1"/>
    <col min="15364" max="15364" width="15.140625" style="3" bestFit="1" customWidth="1"/>
    <col min="15365" max="15365" width="12.7109375" style="3" bestFit="1" customWidth="1"/>
    <col min="15366" max="15366" width="13.42578125" style="3" customWidth="1"/>
    <col min="15367" max="15367" width="23.28515625" style="3" customWidth="1"/>
    <col min="15368" max="15368" width="27.85546875" style="3" customWidth="1"/>
    <col min="15369" max="15369" width="28.140625" style="3" bestFit="1" customWidth="1"/>
    <col min="15370" max="15370" width="17.7109375" style="3" customWidth="1"/>
    <col min="15371" max="15371" width="10" style="3" bestFit="1" customWidth="1"/>
    <col min="15372" max="15373" width="11.5703125" style="3" bestFit="1" customWidth="1"/>
    <col min="15374" max="15613" width="9.140625" style="3"/>
    <col min="15614" max="15614" width="6.85546875" style="3" bestFit="1" customWidth="1"/>
    <col min="15615" max="15615" width="17.42578125" style="3" customWidth="1"/>
    <col min="15616" max="15616" width="62.7109375" style="3" customWidth="1"/>
    <col min="15617" max="15617" width="6.85546875" style="3" bestFit="1" customWidth="1"/>
    <col min="15618" max="15618" width="10.85546875" style="3" bestFit="1" customWidth="1"/>
    <col min="15619" max="15619" width="11.7109375" style="3" customWidth="1"/>
    <col min="15620" max="15620" width="15.140625" style="3" bestFit="1" customWidth="1"/>
    <col min="15621" max="15621" width="12.7109375" style="3" bestFit="1" customWidth="1"/>
    <col min="15622" max="15622" width="13.42578125" style="3" customWidth="1"/>
    <col min="15623" max="15623" width="23.28515625" style="3" customWidth="1"/>
    <col min="15624" max="15624" width="27.85546875" style="3" customWidth="1"/>
    <col min="15625" max="15625" width="28.140625" style="3" bestFit="1" customWidth="1"/>
    <col min="15626" max="15626" width="17.7109375" style="3" customWidth="1"/>
    <col min="15627" max="15627" width="10" style="3" bestFit="1" customWidth="1"/>
    <col min="15628" max="15629" width="11.5703125" style="3" bestFit="1" customWidth="1"/>
    <col min="15630" max="15869" width="9.140625" style="3"/>
    <col min="15870" max="15870" width="6.85546875" style="3" bestFit="1" customWidth="1"/>
    <col min="15871" max="15871" width="17.42578125" style="3" customWidth="1"/>
    <col min="15872" max="15872" width="62.7109375" style="3" customWidth="1"/>
    <col min="15873" max="15873" width="6.85546875" style="3" bestFit="1" customWidth="1"/>
    <col min="15874" max="15874" width="10.85546875" style="3" bestFit="1" customWidth="1"/>
    <col min="15875" max="15875" width="11.7109375" style="3" customWidth="1"/>
    <col min="15876" max="15876" width="15.140625" style="3" bestFit="1" customWidth="1"/>
    <col min="15877" max="15877" width="12.7109375" style="3" bestFit="1" customWidth="1"/>
    <col min="15878" max="15878" width="13.42578125" style="3" customWidth="1"/>
    <col min="15879" max="15879" width="23.28515625" style="3" customWidth="1"/>
    <col min="15880" max="15880" width="27.85546875" style="3" customWidth="1"/>
    <col min="15881" max="15881" width="28.140625" style="3" bestFit="1" customWidth="1"/>
    <col min="15882" max="15882" width="17.7109375" style="3" customWidth="1"/>
    <col min="15883" max="15883" width="10" style="3" bestFit="1" customWidth="1"/>
    <col min="15884" max="15885" width="11.5703125" style="3" bestFit="1" customWidth="1"/>
    <col min="15886" max="16125" width="9.140625" style="3"/>
    <col min="16126" max="16126" width="6.85546875" style="3" bestFit="1" customWidth="1"/>
    <col min="16127" max="16127" width="17.42578125" style="3" customWidth="1"/>
    <col min="16128" max="16128" width="62.7109375" style="3" customWidth="1"/>
    <col min="16129" max="16129" width="6.85546875" style="3" bestFit="1" customWidth="1"/>
    <col min="16130" max="16130" width="10.85546875" style="3" bestFit="1" customWidth="1"/>
    <col min="16131" max="16131" width="11.7109375" style="3" customWidth="1"/>
    <col min="16132" max="16132" width="15.140625" style="3" bestFit="1" customWidth="1"/>
    <col min="16133" max="16133" width="12.7109375" style="3" bestFit="1" customWidth="1"/>
    <col min="16134" max="16134" width="13.42578125" style="3" customWidth="1"/>
    <col min="16135" max="16135" width="23.28515625" style="3" customWidth="1"/>
    <col min="16136" max="16136" width="27.85546875" style="3" customWidth="1"/>
    <col min="16137" max="16137" width="28.140625" style="3" bestFit="1" customWidth="1"/>
    <col min="16138" max="16138" width="17.7109375" style="3" customWidth="1"/>
    <col min="16139" max="16139" width="10" style="3" bestFit="1" customWidth="1"/>
    <col min="16140" max="16141" width="11.5703125" style="3" bestFit="1" customWidth="1"/>
    <col min="16142" max="16384" width="9.140625" style="3"/>
  </cols>
  <sheetData>
    <row r="1" spans="1:11" ht="15.75" x14ac:dyDescent="0.25">
      <c r="A1" s="488"/>
      <c r="B1" s="488"/>
      <c r="C1" s="488"/>
      <c r="D1" s="488"/>
      <c r="E1" s="488"/>
      <c r="F1" s="488"/>
      <c r="G1" s="488"/>
      <c r="H1" s="488"/>
      <c r="J1" s="6"/>
      <c r="K1" s="6"/>
    </row>
    <row r="2" spans="1:11" ht="20.25" x14ac:dyDescent="0.25">
      <c r="A2" s="489"/>
      <c r="B2" s="489"/>
      <c r="C2" s="489"/>
      <c r="D2" s="489"/>
      <c r="E2" s="489"/>
      <c r="F2" s="489"/>
      <c r="G2" s="489"/>
      <c r="H2" s="489"/>
      <c r="I2" s="4"/>
      <c r="J2" s="6"/>
      <c r="K2" s="6"/>
    </row>
    <row r="3" spans="1:11" ht="15.75" x14ac:dyDescent="0.25">
      <c r="A3" s="488"/>
      <c r="B3" s="488"/>
      <c r="C3" s="488"/>
      <c r="D3" s="488"/>
      <c r="E3" s="488"/>
      <c r="F3" s="488"/>
      <c r="G3" s="488"/>
      <c r="H3" s="68"/>
      <c r="J3" s="6"/>
      <c r="K3" s="58"/>
    </row>
    <row r="4" spans="1:11" ht="15.75" x14ac:dyDescent="0.25">
      <c r="A4" s="488" t="s">
        <v>46</v>
      </c>
      <c r="B4" s="488"/>
      <c r="C4" s="488"/>
      <c r="D4" s="488"/>
      <c r="E4" s="488"/>
      <c r="F4" s="488"/>
      <c r="G4" s="488"/>
      <c r="H4" s="488"/>
      <c r="J4" s="6"/>
      <c r="K4" s="6"/>
    </row>
    <row r="5" spans="1:11" ht="15.75" x14ac:dyDescent="0.25">
      <c r="A5" s="488"/>
      <c r="B5" s="488"/>
      <c r="C5" s="488"/>
      <c r="D5" s="488"/>
      <c r="E5" s="488"/>
      <c r="F5" s="488"/>
      <c r="G5" s="488"/>
      <c r="H5" s="491"/>
      <c r="J5" s="6"/>
      <c r="K5" s="6"/>
    </row>
    <row r="6" spans="1:11" ht="18.75" x14ac:dyDescent="0.25">
      <c r="A6" s="492" t="s">
        <v>10</v>
      </c>
      <c r="B6" s="492"/>
      <c r="C6" s="492"/>
      <c r="D6" s="492"/>
      <c r="E6" s="492"/>
      <c r="F6" s="492"/>
      <c r="G6" s="492"/>
      <c r="H6" s="492"/>
      <c r="I6" s="7"/>
      <c r="J6" s="6"/>
      <c r="K6" s="58"/>
    </row>
    <row r="7" spans="1:11" ht="19.5" thickBot="1" x14ac:dyDescent="0.3">
      <c r="A7" s="492"/>
      <c r="B7" s="492"/>
      <c r="C7" s="492"/>
      <c r="D7" s="492"/>
      <c r="E7" s="492"/>
      <c r="F7" s="492"/>
      <c r="G7" s="492"/>
      <c r="H7" s="492"/>
      <c r="I7" s="7"/>
      <c r="J7" s="6"/>
      <c r="K7" s="58"/>
    </row>
    <row r="8" spans="1:11" ht="14.25" x14ac:dyDescent="0.25">
      <c r="A8" s="10" t="s">
        <v>1</v>
      </c>
      <c r="B8" s="11" t="s">
        <v>2</v>
      </c>
      <c r="C8" s="12" t="s">
        <v>3</v>
      </c>
      <c r="D8" s="13" t="s">
        <v>4</v>
      </c>
      <c r="E8" s="13" t="s">
        <v>5</v>
      </c>
      <c r="F8" s="13" t="s">
        <v>6</v>
      </c>
      <c r="G8" s="13" t="s">
        <v>7</v>
      </c>
      <c r="H8" s="14" t="s">
        <v>8</v>
      </c>
      <c r="I8" s="15"/>
      <c r="J8" s="64"/>
      <c r="K8" s="61"/>
    </row>
    <row r="9" spans="1:11" ht="14.25" x14ac:dyDescent="0.25">
      <c r="A9" s="19"/>
      <c r="B9" s="20"/>
      <c r="C9" s="21"/>
      <c r="D9" s="22"/>
      <c r="E9" s="22"/>
      <c r="F9" s="22"/>
      <c r="G9" s="22"/>
      <c r="H9" s="23"/>
      <c r="I9" s="24"/>
      <c r="J9" s="65"/>
      <c r="K9" s="61"/>
    </row>
    <row r="10" spans="1:11" ht="15" x14ac:dyDescent="0.25">
      <c r="A10" s="26" t="s">
        <v>26</v>
      </c>
      <c r="B10" s="27"/>
      <c r="C10" s="28" t="str">
        <f>[5]M.deCálc!B7</f>
        <v>SERVIÇOS PRELIMINARES</v>
      </c>
      <c r="D10" s="29"/>
      <c r="E10" s="29"/>
      <c r="F10" s="30"/>
      <c r="G10" s="31"/>
      <c r="H10" s="32"/>
      <c r="I10" s="33"/>
      <c r="J10" s="34"/>
      <c r="K10" s="17"/>
    </row>
    <row r="11" spans="1:11" s="63" customFormat="1" ht="15" x14ac:dyDescent="0.25">
      <c r="A11" s="35" t="s">
        <v>27</v>
      </c>
      <c r="B11" s="36"/>
      <c r="C11" s="69" t="s">
        <v>22</v>
      </c>
      <c r="D11" s="67" t="e">
        <f>#REF!</f>
        <v>#REF!</v>
      </c>
      <c r="E11" s="67">
        <v>6</v>
      </c>
      <c r="F11" s="37"/>
      <c r="G11" s="38">
        <f t="shared" ref="G11:G16" si="0">ROUND(E11*F11,2)</f>
        <v>0</v>
      </c>
      <c r="H11" s="39"/>
      <c r="I11" s="40">
        <v>177.06</v>
      </c>
      <c r="J11" s="41"/>
      <c r="K11" s="61"/>
    </row>
    <row r="12" spans="1:11" ht="26.45" customHeight="1" x14ac:dyDescent="0.25">
      <c r="A12" s="35" t="s">
        <v>28</v>
      </c>
      <c r="B12" s="66"/>
      <c r="C12" s="69" t="s">
        <v>23</v>
      </c>
      <c r="D12" s="67" t="e">
        <f>#REF!</f>
        <v>#REF!</v>
      </c>
      <c r="E12" s="67">
        <v>2</v>
      </c>
      <c r="F12" s="37"/>
      <c r="G12" s="38">
        <f t="shared" si="0"/>
        <v>0</v>
      </c>
      <c r="H12" s="39"/>
      <c r="I12" s="40">
        <f>[5]COMPosi.!G142</f>
        <v>458.12</v>
      </c>
      <c r="J12" s="41"/>
      <c r="K12" s="17"/>
    </row>
    <row r="13" spans="1:11" ht="15" x14ac:dyDescent="0.25">
      <c r="A13" s="35" t="s">
        <v>29</v>
      </c>
      <c r="B13" s="66"/>
      <c r="C13" s="69" t="s">
        <v>57</v>
      </c>
      <c r="D13" s="67" t="e">
        <f>#REF!</f>
        <v>#REF!</v>
      </c>
      <c r="E13" s="67">
        <v>8</v>
      </c>
      <c r="F13" s="37"/>
      <c r="G13" s="38">
        <f t="shared" si="0"/>
        <v>0</v>
      </c>
      <c r="H13" s="39"/>
      <c r="I13" s="40">
        <f>[5]COMPosi.!G166</f>
        <v>52.51</v>
      </c>
      <c r="J13" s="41"/>
      <c r="K13" s="17"/>
    </row>
    <row r="14" spans="1:11" ht="15" x14ac:dyDescent="0.25">
      <c r="A14" s="35" t="s">
        <v>30</v>
      </c>
      <c r="B14" s="66"/>
      <c r="C14" s="69" t="s">
        <v>58</v>
      </c>
      <c r="D14" s="67" t="e">
        <f>#REF!</f>
        <v>#REF!</v>
      </c>
      <c r="E14" s="67">
        <v>3</v>
      </c>
      <c r="F14" s="37"/>
      <c r="G14" s="38">
        <f t="shared" si="0"/>
        <v>0</v>
      </c>
      <c r="H14" s="39"/>
      <c r="I14" s="40">
        <f>[5]COMPosi.!G166</f>
        <v>52.51</v>
      </c>
      <c r="J14" s="41"/>
      <c r="K14" s="17"/>
    </row>
    <row r="15" spans="1:11" ht="15" x14ac:dyDescent="0.25">
      <c r="A15" s="35" t="s">
        <v>31</v>
      </c>
      <c r="B15" s="66"/>
      <c r="C15" s="69" t="s">
        <v>59</v>
      </c>
      <c r="D15" s="67" t="e">
        <f>#REF!</f>
        <v>#REF!</v>
      </c>
      <c r="E15" s="67">
        <v>10</v>
      </c>
      <c r="F15" s="37"/>
      <c r="G15" s="38">
        <f t="shared" si="0"/>
        <v>0</v>
      </c>
      <c r="H15" s="39"/>
      <c r="I15" s="40">
        <f>[5]COMPosi.!G166</f>
        <v>52.51</v>
      </c>
      <c r="J15" s="41"/>
      <c r="K15" s="17"/>
    </row>
    <row r="16" spans="1:11" ht="25.5" x14ac:dyDescent="0.25">
      <c r="A16" s="35" t="s">
        <v>32</v>
      </c>
      <c r="B16" s="66"/>
      <c r="C16" s="69" t="s">
        <v>60</v>
      </c>
      <c r="D16" s="67" t="e">
        <f>#REF!</f>
        <v>#REF!</v>
      </c>
      <c r="E16" s="67">
        <v>22</v>
      </c>
      <c r="F16" s="37"/>
      <c r="G16" s="38">
        <f t="shared" si="0"/>
        <v>0</v>
      </c>
      <c r="H16" s="39"/>
      <c r="I16" s="40">
        <f>[5]COMPosi.!G166</f>
        <v>52.51</v>
      </c>
      <c r="J16" s="41"/>
      <c r="K16" s="17"/>
    </row>
    <row r="17" spans="1:11" ht="15" x14ac:dyDescent="0.25">
      <c r="A17" s="42"/>
      <c r="B17" s="43"/>
      <c r="C17" s="44"/>
      <c r="D17" s="45"/>
      <c r="E17" s="45"/>
      <c r="F17" s="46"/>
      <c r="G17" s="47"/>
      <c r="H17" s="48">
        <f>SUM(G11:G16)</f>
        <v>0</v>
      </c>
      <c r="I17" s="40"/>
      <c r="J17" s="41"/>
      <c r="K17" s="17"/>
    </row>
    <row r="18" spans="1:11" ht="15.75" thickBot="1" x14ac:dyDescent="0.3">
      <c r="A18" s="49"/>
      <c r="B18" s="50"/>
      <c r="C18" s="50"/>
      <c r="D18" s="50"/>
      <c r="E18" s="50"/>
      <c r="F18" s="50"/>
      <c r="G18" s="50"/>
      <c r="H18" s="51"/>
      <c r="I18" s="40"/>
      <c r="J18" s="41"/>
      <c r="K18" s="17"/>
    </row>
    <row r="19" spans="1:11" ht="15" thickBot="1" x14ac:dyDescent="0.3">
      <c r="A19" s="493" t="s">
        <v>9</v>
      </c>
      <c r="B19" s="494"/>
      <c r="C19" s="494"/>
      <c r="D19" s="494"/>
      <c r="E19" s="494"/>
      <c r="F19" s="494"/>
      <c r="G19" s="494"/>
      <c r="H19" s="52">
        <f>H17</f>
        <v>0</v>
      </c>
      <c r="I19" s="24"/>
      <c r="J19" s="41"/>
      <c r="K19" s="17"/>
    </row>
    <row r="20" spans="1:11" x14ac:dyDescent="0.25">
      <c r="J20" s="41"/>
    </row>
    <row r="21" spans="1:11" ht="16.5" x14ac:dyDescent="0.25">
      <c r="A21" s="490"/>
      <c r="B21" s="490"/>
      <c r="C21" s="490"/>
      <c r="D21" s="490"/>
      <c r="E21" s="490"/>
      <c r="F21" s="490"/>
      <c r="G21" s="490"/>
      <c r="H21" s="490"/>
    </row>
    <row r="22" spans="1:11" ht="16.5" x14ac:dyDescent="0.25">
      <c r="A22" s="490"/>
      <c r="B22" s="490"/>
      <c r="C22" s="490"/>
      <c r="D22" s="490"/>
      <c r="E22" s="490"/>
      <c r="F22" s="490"/>
      <c r="G22" s="490"/>
      <c r="H22" s="490"/>
    </row>
  </sheetData>
  <mergeCells count="10">
    <mergeCell ref="A1:H1"/>
    <mergeCell ref="A2:H2"/>
    <mergeCell ref="A4:H4"/>
    <mergeCell ref="A21:H21"/>
    <mergeCell ref="A22:H22"/>
    <mergeCell ref="A3:G3"/>
    <mergeCell ref="A5:H5"/>
    <mergeCell ref="A6:H6"/>
    <mergeCell ref="A7:H7"/>
    <mergeCell ref="A19:G19"/>
  </mergeCells>
  <pageMargins left="0.511811024" right="0.511811024" top="0.78740157499999996" bottom="0.78740157499999996" header="0.31496062000000002" footer="0.31496062000000002"/>
  <pageSetup paperSize="9" scale="9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view="pageBreakPreview" zoomScale="85" zoomScaleNormal="100" zoomScaleSheetLayoutView="85" workbookViewId="0">
      <selection activeCell="B11" sqref="B11:B20"/>
    </sheetView>
  </sheetViews>
  <sheetFormatPr defaultRowHeight="12.75" x14ac:dyDescent="0.25"/>
  <cols>
    <col min="1" max="1" width="6.85546875" style="53" bestFit="1" customWidth="1"/>
    <col min="2" max="2" width="16.85546875" style="54" bestFit="1" customWidth="1"/>
    <col min="3" max="3" width="62.7109375" style="55" customWidth="1"/>
    <col min="4" max="4" width="6.85546875" style="3" bestFit="1" customWidth="1"/>
    <col min="5" max="5" width="10.85546875" style="56" bestFit="1" customWidth="1"/>
    <col min="6" max="6" width="11.7109375" style="3" customWidth="1"/>
    <col min="7" max="7" width="15.140625" style="3" bestFit="1" customWidth="1"/>
    <col min="8" max="8" width="12.7109375" style="3" bestFit="1" customWidth="1"/>
    <col min="9" max="9" width="23.28515625" style="8" customWidth="1"/>
    <col min="10" max="10" width="27.85546875" style="2" customWidth="1"/>
    <col min="11" max="11" width="28.140625" style="9" bestFit="1" customWidth="1"/>
    <col min="12" max="12" width="17.7109375" style="3" customWidth="1"/>
    <col min="13" max="13" width="10" style="3" bestFit="1" customWidth="1"/>
    <col min="14" max="15" width="11.5703125" style="3" bestFit="1" customWidth="1"/>
    <col min="16" max="255" width="9.140625" style="3"/>
    <col min="256" max="256" width="6.85546875" style="3" bestFit="1" customWidth="1"/>
    <col min="257" max="257" width="16.85546875" style="3" bestFit="1" customWidth="1"/>
    <col min="258" max="258" width="62.7109375" style="3" customWidth="1"/>
    <col min="259" max="259" width="6.85546875" style="3" bestFit="1" customWidth="1"/>
    <col min="260" max="260" width="10.85546875" style="3" bestFit="1" customWidth="1"/>
    <col min="261" max="261" width="11.7109375" style="3" customWidth="1"/>
    <col min="262" max="262" width="15.140625" style="3" bestFit="1" customWidth="1"/>
    <col min="263" max="263" width="12.7109375" style="3" bestFit="1" customWidth="1"/>
    <col min="264" max="264" width="13.42578125" style="3" customWidth="1"/>
    <col min="265" max="265" width="23.28515625" style="3" customWidth="1"/>
    <col min="266" max="266" width="27.85546875" style="3" customWidth="1"/>
    <col min="267" max="267" width="28.140625" style="3" bestFit="1" customWidth="1"/>
    <col min="268" max="268" width="17.7109375" style="3" customWidth="1"/>
    <col min="269" max="269" width="10" style="3" bestFit="1" customWidth="1"/>
    <col min="270" max="271" width="11.5703125" style="3" bestFit="1" customWidth="1"/>
    <col min="272" max="511" width="9.140625" style="3"/>
    <col min="512" max="512" width="6.85546875" style="3" bestFit="1" customWidth="1"/>
    <col min="513" max="513" width="16.85546875" style="3" bestFit="1" customWidth="1"/>
    <col min="514" max="514" width="62.7109375" style="3" customWidth="1"/>
    <col min="515" max="515" width="6.85546875" style="3" bestFit="1" customWidth="1"/>
    <col min="516" max="516" width="10.85546875" style="3" bestFit="1" customWidth="1"/>
    <col min="517" max="517" width="11.7109375" style="3" customWidth="1"/>
    <col min="518" max="518" width="15.140625" style="3" bestFit="1" customWidth="1"/>
    <col min="519" max="519" width="12.7109375" style="3" bestFit="1" customWidth="1"/>
    <col min="520" max="520" width="13.42578125" style="3" customWidth="1"/>
    <col min="521" max="521" width="23.28515625" style="3" customWidth="1"/>
    <col min="522" max="522" width="27.85546875" style="3" customWidth="1"/>
    <col min="523" max="523" width="28.140625" style="3" bestFit="1" customWidth="1"/>
    <col min="524" max="524" width="17.7109375" style="3" customWidth="1"/>
    <col min="525" max="525" width="10" style="3" bestFit="1" customWidth="1"/>
    <col min="526" max="527" width="11.5703125" style="3" bestFit="1" customWidth="1"/>
    <col min="528" max="767" width="9.140625" style="3"/>
    <col min="768" max="768" width="6.85546875" style="3" bestFit="1" customWidth="1"/>
    <col min="769" max="769" width="16.85546875" style="3" bestFit="1" customWidth="1"/>
    <col min="770" max="770" width="62.7109375" style="3" customWidth="1"/>
    <col min="771" max="771" width="6.85546875" style="3" bestFit="1" customWidth="1"/>
    <col min="772" max="772" width="10.85546875" style="3" bestFit="1" customWidth="1"/>
    <col min="773" max="773" width="11.7109375" style="3" customWidth="1"/>
    <col min="774" max="774" width="15.140625" style="3" bestFit="1" customWidth="1"/>
    <col min="775" max="775" width="12.7109375" style="3" bestFit="1" customWidth="1"/>
    <col min="776" max="776" width="13.42578125" style="3" customWidth="1"/>
    <col min="777" max="777" width="23.28515625" style="3" customWidth="1"/>
    <col min="778" max="778" width="27.85546875" style="3" customWidth="1"/>
    <col min="779" max="779" width="28.140625" style="3" bestFit="1" customWidth="1"/>
    <col min="780" max="780" width="17.7109375" style="3" customWidth="1"/>
    <col min="781" max="781" width="10" style="3" bestFit="1" customWidth="1"/>
    <col min="782" max="783" width="11.5703125" style="3" bestFit="1" customWidth="1"/>
    <col min="784" max="1023" width="9.140625" style="3"/>
    <col min="1024" max="1024" width="6.85546875" style="3" bestFit="1" customWidth="1"/>
    <col min="1025" max="1025" width="16.85546875" style="3" bestFit="1" customWidth="1"/>
    <col min="1026" max="1026" width="62.7109375" style="3" customWidth="1"/>
    <col min="1027" max="1027" width="6.85546875" style="3" bestFit="1" customWidth="1"/>
    <col min="1028" max="1028" width="10.85546875" style="3" bestFit="1" customWidth="1"/>
    <col min="1029" max="1029" width="11.7109375" style="3" customWidth="1"/>
    <col min="1030" max="1030" width="15.140625" style="3" bestFit="1" customWidth="1"/>
    <col min="1031" max="1031" width="12.7109375" style="3" bestFit="1" customWidth="1"/>
    <col min="1032" max="1032" width="13.42578125" style="3" customWidth="1"/>
    <col min="1033" max="1033" width="23.28515625" style="3" customWidth="1"/>
    <col min="1034" max="1034" width="27.85546875" style="3" customWidth="1"/>
    <col min="1035" max="1035" width="28.140625" style="3" bestFit="1" customWidth="1"/>
    <col min="1036" max="1036" width="17.7109375" style="3" customWidth="1"/>
    <col min="1037" max="1037" width="10" style="3" bestFit="1" customWidth="1"/>
    <col min="1038" max="1039" width="11.5703125" style="3" bestFit="1" customWidth="1"/>
    <col min="1040" max="1279" width="9.140625" style="3"/>
    <col min="1280" max="1280" width="6.85546875" style="3" bestFit="1" customWidth="1"/>
    <col min="1281" max="1281" width="16.85546875" style="3" bestFit="1" customWidth="1"/>
    <col min="1282" max="1282" width="62.7109375" style="3" customWidth="1"/>
    <col min="1283" max="1283" width="6.85546875" style="3" bestFit="1" customWidth="1"/>
    <col min="1284" max="1284" width="10.85546875" style="3" bestFit="1" customWidth="1"/>
    <col min="1285" max="1285" width="11.7109375" style="3" customWidth="1"/>
    <col min="1286" max="1286" width="15.140625" style="3" bestFit="1" customWidth="1"/>
    <col min="1287" max="1287" width="12.7109375" style="3" bestFit="1" customWidth="1"/>
    <col min="1288" max="1288" width="13.42578125" style="3" customWidth="1"/>
    <col min="1289" max="1289" width="23.28515625" style="3" customWidth="1"/>
    <col min="1290" max="1290" width="27.85546875" style="3" customWidth="1"/>
    <col min="1291" max="1291" width="28.140625" style="3" bestFit="1" customWidth="1"/>
    <col min="1292" max="1292" width="17.7109375" style="3" customWidth="1"/>
    <col min="1293" max="1293" width="10" style="3" bestFit="1" customWidth="1"/>
    <col min="1294" max="1295" width="11.5703125" style="3" bestFit="1" customWidth="1"/>
    <col min="1296" max="1535" width="9.140625" style="3"/>
    <col min="1536" max="1536" width="6.85546875" style="3" bestFit="1" customWidth="1"/>
    <col min="1537" max="1537" width="16.85546875" style="3" bestFit="1" customWidth="1"/>
    <col min="1538" max="1538" width="62.7109375" style="3" customWidth="1"/>
    <col min="1539" max="1539" width="6.85546875" style="3" bestFit="1" customWidth="1"/>
    <col min="1540" max="1540" width="10.85546875" style="3" bestFit="1" customWidth="1"/>
    <col min="1541" max="1541" width="11.7109375" style="3" customWidth="1"/>
    <col min="1542" max="1542" width="15.140625" style="3" bestFit="1" customWidth="1"/>
    <col min="1543" max="1543" width="12.7109375" style="3" bestFit="1" customWidth="1"/>
    <col min="1544" max="1544" width="13.42578125" style="3" customWidth="1"/>
    <col min="1545" max="1545" width="23.28515625" style="3" customWidth="1"/>
    <col min="1546" max="1546" width="27.85546875" style="3" customWidth="1"/>
    <col min="1547" max="1547" width="28.140625" style="3" bestFit="1" customWidth="1"/>
    <col min="1548" max="1548" width="17.7109375" style="3" customWidth="1"/>
    <col min="1549" max="1549" width="10" style="3" bestFit="1" customWidth="1"/>
    <col min="1550" max="1551" width="11.5703125" style="3" bestFit="1" customWidth="1"/>
    <col min="1552" max="1791" width="9.140625" style="3"/>
    <col min="1792" max="1792" width="6.85546875" style="3" bestFit="1" customWidth="1"/>
    <col min="1793" max="1793" width="16.85546875" style="3" bestFit="1" customWidth="1"/>
    <col min="1794" max="1794" width="62.7109375" style="3" customWidth="1"/>
    <col min="1795" max="1795" width="6.85546875" style="3" bestFit="1" customWidth="1"/>
    <col min="1796" max="1796" width="10.85546875" style="3" bestFit="1" customWidth="1"/>
    <col min="1797" max="1797" width="11.7109375" style="3" customWidth="1"/>
    <col min="1798" max="1798" width="15.140625" style="3" bestFit="1" customWidth="1"/>
    <col min="1799" max="1799" width="12.7109375" style="3" bestFit="1" customWidth="1"/>
    <col min="1800" max="1800" width="13.42578125" style="3" customWidth="1"/>
    <col min="1801" max="1801" width="23.28515625" style="3" customWidth="1"/>
    <col min="1802" max="1802" width="27.85546875" style="3" customWidth="1"/>
    <col min="1803" max="1803" width="28.140625" style="3" bestFit="1" customWidth="1"/>
    <col min="1804" max="1804" width="17.7109375" style="3" customWidth="1"/>
    <col min="1805" max="1805" width="10" style="3" bestFit="1" customWidth="1"/>
    <col min="1806" max="1807" width="11.5703125" style="3" bestFit="1" customWidth="1"/>
    <col min="1808" max="2047" width="9.140625" style="3"/>
    <col min="2048" max="2048" width="6.85546875" style="3" bestFit="1" customWidth="1"/>
    <col min="2049" max="2049" width="16.85546875" style="3" bestFit="1" customWidth="1"/>
    <col min="2050" max="2050" width="62.7109375" style="3" customWidth="1"/>
    <col min="2051" max="2051" width="6.85546875" style="3" bestFit="1" customWidth="1"/>
    <col min="2052" max="2052" width="10.85546875" style="3" bestFit="1" customWidth="1"/>
    <col min="2053" max="2053" width="11.7109375" style="3" customWidth="1"/>
    <col min="2054" max="2054" width="15.140625" style="3" bestFit="1" customWidth="1"/>
    <col min="2055" max="2055" width="12.7109375" style="3" bestFit="1" customWidth="1"/>
    <col min="2056" max="2056" width="13.42578125" style="3" customWidth="1"/>
    <col min="2057" max="2057" width="23.28515625" style="3" customWidth="1"/>
    <col min="2058" max="2058" width="27.85546875" style="3" customWidth="1"/>
    <col min="2059" max="2059" width="28.140625" style="3" bestFit="1" customWidth="1"/>
    <col min="2060" max="2060" width="17.7109375" style="3" customWidth="1"/>
    <col min="2061" max="2061" width="10" style="3" bestFit="1" customWidth="1"/>
    <col min="2062" max="2063" width="11.5703125" style="3" bestFit="1" customWidth="1"/>
    <col min="2064" max="2303" width="9.140625" style="3"/>
    <col min="2304" max="2304" width="6.85546875" style="3" bestFit="1" customWidth="1"/>
    <col min="2305" max="2305" width="16.85546875" style="3" bestFit="1" customWidth="1"/>
    <col min="2306" max="2306" width="62.7109375" style="3" customWidth="1"/>
    <col min="2307" max="2307" width="6.85546875" style="3" bestFit="1" customWidth="1"/>
    <col min="2308" max="2308" width="10.85546875" style="3" bestFit="1" customWidth="1"/>
    <col min="2309" max="2309" width="11.7109375" style="3" customWidth="1"/>
    <col min="2310" max="2310" width="15.140625" style="3" bestFit="1" customWidth="1"/>
    <col min="2311" max="2311" width="12.7109375" style="3" bestFit="1" customWidth="1"/>
    <col min="2312" max="2312" width="13.42578125" style="3" customWidth="1"/>
    <col min="2313" max="2313" width="23.28515625" style="3" customWidth="1"/>
    <col min="2314" max="2314" width="27.85546875" style="3" customWidth="1"/>
    <col min="2315" max="2315" width="28.140625" style="3" bestFit="1" customWidth="1"/>
    <col min="2316" max="2316" width="17.7109375" style="3" customWidth="1"/>
    <col min="2317" max="2317" width="10" style="3" bestFit="1" customWidth="1"/>
    <col min="2318" max="2319" width="11.5703125" style="3" bestFit="1" customWidth="1"/>
    <col min="2320" max="2559" width="9.140625" style="3"/>
    <col min="2560" max="2560" width="6.85546875" style="3" bestFit="1" customWidth="1"/>
    <col min="2561" max="2561" width="16.85546875" style="3" bestFit="1" customWidth="1"/>
    <col min="2562" max="2562" width="62.7109375" style="3" customWidth="1"/>
    <col min="2563" max="2563" width="6.85546875" style="3" bestFit="1" customWidth="1"/>
    <col min="2564" max="2564" width="10.85546875" style="3" bestFit="1" customWidth="1"/>
    <col min="2565" max="2565" width="11.7109375" style="3" customWidth="1"/>
    <col min="2566" max="2566" width="15.140625" style="3" bestFit="1" customWidth="1"/>
    <col min="2567" max="2567" width="12.7109375" style="3" bestFit="1" customWidth="1"/>
    <col min="2568" max="2568" width="13.42578125" style="3" customWidth="1"/>
    <col min="2569" max="2569" width="23.28515625" style="3" customWidth="1"/>
    <col min="2570" max="2570" width="27.85546875" style="3" customWidth="1"/>
    <col min="2571" max="2571" width="28.140625" style="3" bestFit="1" customWidth="1"/>
    <col min="2572" max="2572" width="17.7109375" style="3" customWidth="1"/>
    <col min="2573" max="2573" width="10" style="3" bestFit="1" customWidth="1"/>
    <col min="2574" max="2575" width="11.5703125" style="3" bestFit="1" customWidth="1"/>
    <col min="2576" max="2815" width="9.140625" style="3"/>
    <col min="2816" max="2816" width="6.85546875" style="3" bestFit="1" customWidth="1"/>
    <col min="2817" max="2817" width="16.85546875" style="3" bestFit="1" customWidth="1"/>
    <col min="2818" max="2818" width="62.7109375" style="3" customWidth="1"/>
    <col min="2819" max="2819" width="6.85546875" style="3" bestFit="1" customWidth="1"/>
    <col min="2820" max="2820" width="10.85546875" style="3" bestFit="1" customWidth="1"/>
    <col min="2821" max="2821" width="11.7109375" style="3" customWidth="1"/>
    <col min="2822" max="2822" width="15.140625" style="3" bestFit="1" customWidth="1"/>
    <col min="2823" max="2823" width="12.7109375" style="3" bestFit="1" customWidth="1"/>
    <col min="2824" max="2824" width="13.42578125" style="3" customWidth="1"/>
    <col min="2825" max="2825" width="23.28515625" style="3" customWidth="1"/>
    <col min="2826" max="2826" width="27.85546875" style="3" customWidth="1"/>
    <col min="2827" max="2827" width="28.140625" style="3" bestFit="1" customWidth="1"/>
    <col min="2828" max="2828" width="17.7109375" style="3" customWidth="1"/>
    <col min="2829" max="2829" width="10" style="3" bestFit="1" customWidth="1"/>
    <col min="2830" max="2831" width="11.5703125" style="3" bestFit="1" customWidth="1"/>
    <col min="2832" max="3071" width="9.140625" style="3"/>
    <col min="3072" max="3072" width="6.85546875" style="3" bestFit="1" customWidth="1"/>
    <col min="3073" max="3073" width="16.85546875" style="3" bestFit="1" customWidth="1"/>
    <col min="3074" max="3074" width="62.7109375" style="3" customWidth="1"/>
    <col min="3075" max="3075" width="6.85546875" style="3" bestFit="1" customWidth="1"/>
    <col min="3076" max="3076" width="10.85546875" style="3" bestFit="1" customWidth="1"/>
    <col min="3077" max="3077" width="11.7109375" style="3" customWidth="1"/>
    <col min="3078" max="3078" width="15.140625" style="3" bestFit="1" customWidth="1"/>
    <col min="3079" max="3079" width="12.7109375" style="3" bestFit="1" customWidth="1"/>
    <col min="3080" max="3080" width="13.42578125" style="3" customWidth="1"/>
    <col min="3081" max="3081" width="23.28515625" style="3" customWidth="1"/>
    <col min="3082" max="3082" width="27.85546875" style="3" customWidth="1"/>
    <col min="3083" max="3083" width="28.140625" style="3" bestFit="1" customWidth="1"/>
    <col min="3084" max="3084" width="17.7109375" style="3" customWidth="1"/>
    <col min="3085" max="3085" width="10" style="3" bestFit="1" customWidth="1"/>
    <col min="3086" max="3087" width="11.5703125" style="3" bestFit="1" customWidth="1"/>
    <col min="3088" max="3327" width="9.140625" style="3"/>
    <col min="3328" max="3328" width="6.85546875" style="3" bestFit="1" customWidth="1"/>
    <col min="3329" max="3329" width="16.85546875" style="3" bestFit="1" customWidth="1"/>
    <col min="3330" max="3330" width="62.7109375" style="3" customWidth="1"/>
    <col min="3331" max="3331" width="6.85546875" style="3" bestFit="1" customWidth="1"/>
    <col min="3332" max="3332" width="10.85546875" style="3" bestFit="1" customWidth="1"/>
    <col min="3333" max="3333" width="11.7109375" style="3" customWidth="1"/>
    <col min="3334" max="3334" width="15.140625" style="3" bestFit="1" customWidth="1"/>
    <col min="3335" max="3335" width="12.7109375" style="3" bestFit="1" customWidth="1"/>
    <col min="3336" max="3336" width="13.42578125" style="3" customWidth="1"/>
    <col min="3337" max="3337" width="23.28515625" style="3" customWidth="1"/>
    <col min="3338" max="3338" width="27.85546875" style="3" customWidth="1"/>
    <col min="3339" max="3339" width="28.140625" style="3" bestFit="1" customWidth="1"/>
    <col min="3340" max="3340" width="17.7109375" style="3" customWidth="1"/>
    <col min="3341" max="3341" width="10" style="3" bestFit="1" customWidth="1"/>
    <col min="3342" max="3343" width="11.5703125" style="3" bestFit="1" customWidth="1"/>
    <col min="3344" max="3583" width="9.140625" style="3"/>
    <col min="3584" max="3584" width="6.85546875" style="3" bestFit="1" customWidth="1"/>
    <col min="3585" max="3585" width="16.85546875" style="3" bestFit="1" customWidth="1"/>
    <col min="3586" max="3586" width="62.7109375" style="3" customWidth="1"/>
    <col min="3587" max="3587" width="6.85546875" style="3" bestFit="1" customWidth="1"/>
    <col min="3588" max="3588" width="10.85546875" style="3" bestFit="1" customWidth="1"/>
    <col min="3589" max="3589" width="11.7109375" style="3" customWidth="1"/>
    <col min="3590" max="3590" width="15.140625" style="3" bestFit="1" customWidth="1"/>
    <col min="3591" max="3591" width="12.7109375" style="3" bestFit="1" customWidth="1"/>
    <col min="3592" max="3592" width="13.42578125" style="3" customWidth="1"/>
    <col min="3593" max="3593" width="23.28515625" style="3" customWidth="1"/>
    <col min="3594" max="3594" width="27.85546875" style="3" customWidth="1"/>
    <col min="3595" max="3595" width="28.140625" style="3" bestFit="1" customWidth="1"/>
    <col min="3596" max="3596" width="17.7109375" style="3" customWidth="1"/>
    <col min="3597" max="3597" width="10" style="3" bestFit="1" customWidth="1"/>
    <col min="3598" max="3599" width="11.5703125" style="3" bestFit="1" customWidth="1"/>
    <col min="3600" max="3839" width="9.140625" style="3"/>
    <col min="3840" max="3840" width="6.85546875" style="3" bestFit="1" customWidth="1"/>
    <col min="3841" max="3841" width="16.85546875" style="3" bestFit="1" customWidth="1"/>
    <col min="3842" max="3842" width="62.7109375" style="3" customWidth="1"/>
    <col min="3843" max="3843" width="6.85546875" style="3" bestFit="1" customWidth="1"/>
    <col min="3844" max="3844" width="10.85546875" style="3" bestFit="1" customWidth="1"/>
    <col min="3845" max="3845" width="11.7109375" style="3" customWidth="1"/>
    <col min="3846" max="3846" width="15.140625" style="3" bestFit="1" customWidth="1"/>
    <col min="3847" max="3847" width="12.7109375" style="3" bestFit="1" customWidth="1"/>
    <col min="3848" max="3848" width="13.42578125" style="3" customWidth="1"/>
    <col min="3849" max="3849" width="23.28515625" style="3" customWidth="1"/>
    <col min="3850" max="3850" width="27.85546875" style="3" customWidth="1"/>
    <col min="3851" max="3851" width="28.140625" style="3" bestFit="1" customWidth="1"/>
    <col min="3852" max="3852" width="17.7109375" style="3" customWidth="1"/>
    <col min="3853" max="3853" width="10" style="3" bestFit="1" customWidth="1"/>
    <col min="3854" max="3855" width="11.5703125" style="3" bestFit="1" customWidth="1"/>
    <col min="3856" max="4095" width="9.140625" style="3"/>
    <col min="4096" max="4096" width="6.85546875" style="3" bestFit="1" customWidth="1"/>
    <col min="4097" max="4097" width="16.85546875" style="3" bestFit="1" customWidth="1"/>
    <col min="4098" max="4098" width="62.7109375" style="3" customWidth="1"/>
    <col min="4099" max="4099" width="6.85546875" style="3" bestFit="1" customWidth="1"/>
    <col min="4100" max="4100" width="10.85546875" style="3" bestFit="1" customWidth="1"/>
    <col min="4101" max="4101" width="11.7109375" style="3" customWidth="1"/>
    <col min="4102" max="4102" width="15.140625" style="3" bestFit="1" customWidth="1"/>
    <col min="4103" max="4103" width="12.7109375" style="3" bestFit="1" customWidth="1"/>
    <col min="4104" max="4104" width="13.42578125" style="3" customWidth="1"/>
    <col min="4105" max="4105" width="23.28515625" style="3" customWidth="1"/>
    <col min="4106" max="4106" width="27.85546875" style="3" customWidth="1"/>
    <col min="4107" max="4107" width="28.140625" style="3" bestFit="1" customWidth="1"/>
    <col min="4108" max="4108" width="17.7109375" style="3" customWidth="1"/>
    <col min="4109" max="4109" width="10" style="3" bestFit="1" customWidth="1"/>
    <col min="4110" max="4111" width="11.5703125" style="3" bestFit="1" customWidth="1"/>
    <col min="4112" max="4351" width="9.140625" style="3"/>
    <col min="4352" max="4352" width="6.85546875" style="3" bestFit="1" customWidth="1"/>
    <col min="4353" max="4353" width="16.85546875" style="3" bestFit="1" customWidth="1"/>
    <col min="4354" max="4354" width="62.7109375" style="3" customWidth="1"/>
    <col min="4355" max="4355" width="6.85546875" style="3" bestFit="1" customWidth="1"/>
    <col min="4356" max="4356" width="10.85546875" style="3" bestFit="1" customWidth="1"/>
    <col min="4357" max="4357" width="11.7109375" style="3" customWidth="1"/>
    <col min="4358" max="4358" width="15.140625" style="3" bestFit="1" customWidth="1"/>
    <col min="4359" max="4359" width="12.7109375" style="3" bestFit="1" customWidth="1"/>
    <col min="4360" max="4360" width="13.42578125" style="3" customWidth="1"/>
    <col min="4361" max="4361" width="23.28515625" style="3" customWidth="1"/>
    <col min="4362" max="4362" width="27.85546875" style="3" customWidth="1"/>
    <col min="4363" max="4363" width="28.140625" style="3" bestFit="1" customWidth="1"/>
    <col min="4364" max="4364" width="17.7109375" style="3" customWidth="1"/>
    <col min="4365" max="4365" width="10" style="3" bestFit="1" customWidth="1"/>
    <col min="4366" max="4367" width="11.5703125" style="3" bestFit="1" customWidth="1"/>
    <col min="4368" max="4607" width="9.140625" style="3"/>
    <col min="4608" max="4608" width="6.85546875" style="3" bestFit="1" customWidth="1"/>
    <col min="4609" max="4609" width="16.85546875" style="3" bestFit="1" customWidth="1"/>
    <col min="4610" max="4610" width="62.7109375" style="3" customWidth="1"/>
    <col min="4611" max="4611" width="6.85546875" style="3" bestFit="1" customWidth="1"/>
    <col min="4612" max="4612" width="10.85546875" style="3" bestFit="1" customWidth="1"/>
    <col min="4613" max="4613" width="11.7109375" style="3" customWidth="1"/>
    <col min="4614" max="4614" width="15.140625" style="3" bestFit="1" customWidth="1"/>
    <col min="4615" max="4615" width="12.7109375" style="3" bestFit="1" customWidth="1"/>
    <col min="4616" max="4616" width="13.42578125" style="3" customWidth="1"/>
    <col min="4617" max="4617" width="23.28515625" style="3" customWidth="1"/>
    <col min="4618" max="4618" width="27.85546875" style="3" customWidth="1"/>
    <col min="4619" max="4619" width="28.140625" style="3" bestFit="1" customWidth="1"/>
    <col min="4620" max="4620" width="17.7109375" style="3" customWidth="1"/>
    <col min="4621" max="4621" width="10" style="3" bestFit="1" customWidth="1"/>
    <col min="4622" max="4623" width="11.5703125" style="3" bestFit="1" customWidth="1"/>
    <col min="4624" max="4863" width="9.140625" style="3"/>
    <col min="4864" max="4864" width="6.85546875" style="3" bestFit="1" customWidth="1"/>
    <col min="4865" max="4865" width="16.85546875" style="3" bestFit="1" customWidth="1"/>
    <col min="4866" max="4866" width="62.7109375" style="3" customWidth="1"/>
    <col min="4867" max="4867" width="6.85546875" style="3" bestFit="1" customWidth="1"/>
    <col min="4868" max="4868" width="10.85546875" style="3" bestFit="1" customWidth="1"/>
    <col min="4869" max="4869" width="11.7109375" style="3" customWidth="1"/>
    <col min="4870" max="4870" width="15.140625" style="3" bestFit="1" customWidth="1"/>
    <col min="4871" max="4871" width="12.7109375" style="3" bestFit="1" customWidth="1"/>
    <col min="4872" max="4872" width="13.42578125" style="3" customWidth="1"/>
    <col min="4873" max="4873" width="23.28515625" style="3" customWidth="1"/>
    <col min="4874" max="4874" width="27.85546875" style="3" customWidth="1"/>
    <col min="4875" max="4875" width="28.140625" style="3" bestFit="1" customWidth="1"/>
    <col min="4876" max="4876" width="17.7109375" style="3" customWidth="1"/>
    <col min="4877" max="4877" width="10" style="3" bestFit="1" customWidth="1"/>
    <col min="4878" max="4879" width="11.5703125" style="3" bestFit="1" customWidth="1"/>
    <col min="4880" max="5119" width="9.140625" style="3"/>
    <col min="5120" max="5120" width="6.85546875" style="3" bestFit="1" customWidth="1"/>
    <col min="5121" max="5121" width="16.85546875" style="3" bestFit="1" customWidth="1"/>
    <col min="5122" max="5122" width="62.7109375" style="3" customWidth="1"/>
    <col min="5123" max="5123" width="6.85546875" style="3" bestFit="1" customWidth="1"/>
    <col min="5124" max="5124" width="10.85546875" style="3" bestFit="1" customWidth="1"/>
    <col min="5125" max="5125" width="11.7109375" style="3" customWidth="1"/>
    <col min="5126" max="5126" width="15.140625" style="3" bestFit="1" customWidth="1"/>
    <col min="5127" max="5127" width="12.7109375" style="3" bestFit="1" customWidth="1"/>
    <col min="5128" max="5128" width="13.42578125" style="3" customWidth="1"/>
    <col min="5129" max="5129" width="23.28515625" style="3" customWidth="1"/>
    <col min="5130" max="5130" width="27.85546875" style="3" customWidth="1"/>
    <col min="5131" max="5131" width="28.140625" style="3" bestFit="1" customWidth="1"/>
    <col min="5132" max="5132" width="17.7109375" style="3" customWidth="1"/>
    <col min="5133" max="5133" width="10" style="3" bestFit="1" customWidth="1"/>
    <col min="5134" max="5135" width="11.5703125" style="3" bestFit="1" customWidth="1"/>
    <col min="5136" max="5375" width="9.140625" style="3"/>
    <col min="5376" max="5376" width="6.85546875" style="3" bestFit="1" customWidth="1"/>
    <col min="5377" max="5377" width="16.85546875" style="3" bestFit="1" customWidth="1"/>
    <col min="5378" max="5378" width="62.7109375" style="3" customWidth="1"/>
    <col min="5379" max="5379" width="6.85546875" style="3" bestFit="1" customWidth="1"/>
    <col min="5380" max="5380" width="10.85546875" style="3" bestFit="1" customWidth="1"/>
    <col min="5381" max="5381" width="11.7109375" style="3" customWidth="1"/>
    <col min="5382" max="5382" width="15.140625" style="3" bestFit="1" customWidth="1"/>
    <col min="5383" max="5383" width="12.7109375" style="3" bestFit="1" customWidth="1"/>
    <col min="5384" max="5384" width="13.42578125" style="3" customWidth="1"/>
    <col min="5385" max="5385" width="23.28515625" style="3" customWidth="1"/>
    <col min="5386" max="5386" width="27.85546875" style="3" customWidth="1"/>
    <col min="5387" max="5387" width="28.140625" style="3" bestFit="1" customWidth="1"/>
    <col min="5388" max="5388" width="17.7109375" style="3" customWidth="1"/>
    <col min="5389" max="5389" width="10" style="3" bestFit="1" customWidth="1"/>
    <col min="5390" max="5391" width="11.5703125" style="3" bestFit="1" customWidth="1"/>
    <col min="5392" max="5631" width="9.140625" style="3"/>
    <col min="5632" max="5632" width="6.85546875" style="3" bestFit="1" customWidth="1"/>
    <col min="5633" max="5633" width="16.85546875" style="3" bestFit="1" customWidth="1"/>
    <col min="5634" max="5634" width="62.7109375" style="3" customWidth="1"/>
    <col min="5635" max="5635" width="6.85546875" style="3" bestFit="1" customWidth="1"/>
    <col min="5636" max="5636" width="10.85546875" style="3" bestFit="1" customWidth="1"/>
    <col min="5637" max="5637" width="11.7109375" style="3" customWidth="1"/>
    <col min="5638" max="5638" width="15.140625" style="3" bestFit="1" customWidth="1"/>
    <col min="5639" max="5639" width="12.7109375" style="3" bestFit="1" customWidth="1"/>
    <col min="5640" max="5640" width="13.42578125" style="3" customWidth="1"/>
    <col min="5641" max="5641" width="23.28515625" style="3" customWidth="1"/>
    <col min="5642" max="5642" width="27.85546875" style="3" customWidth="1"/>
    <col min="5643" max="5643" width="28.140625" style="3" bestFit="1" customWidth="1"/>
    <col min="5644" max="5644" width="17.7109375" style="3" customWidth="1"/>
    <col min="5645" max="5645" width="10" style="3" bestFit="1" customWidth="1"/>
    <col min="5646" max="5647" width="11.5703125" style="3" bestFit="1" customWidth="1"/>
    <col min="5648" max="5887" width="9.140625" style="3"/>
    <col min="5888" max="5888" width="6.85546875" style="3" bestFit="1" customWidth="1"/>
    <col min="5889" max="5889" width="16.85546875" style="3" bestFit="1" customWidth="1"/>
    <col min="5890" max="5890" width="62.7109375" style="3" customWidth="1"/>
    <col min="5891" max="5891" width="6.85546875" style="3" bestFit="1" customWidth="1"/>
    <col min="5892" max="5892" width="10.85546875" style="3" bestFit="1" customWidth="1"/>
    <col min="5893" max="5893" width="11.7109375" style="3" customWidth="1"/>
    <col min="5894" max="5894" width="15.140625" style="3" bestFit="1" customWidth="1"/>
    <col min="5895" max="5895" width="12.7109375" style="3" bestFit="1" customWidth="1"/>
    <col min="5896" max="5896" width="13.42578125" style="3" customWidth="1"/>
    <col min="5897" max="5897" width="23.28515625" style="3" customWidth="1"/>
    <col min="5898" max="5898" width="27.85546875" style="3" customWidth="1"/>
    <col min="5899" max="5899" width="28.140625" style="3" bestFit="1" customWidth="1"/>
    <col min="5900" max="5900" width="17.7109375" style="3" customWidth="1"/>
    <col min="5901" max="5901" width="10" style="3" bestFit="1" customWidth="1"/>
    <col min="5902" max="5903" width="11.5703125" style="3" bestFit="1" customWidth="1"/>
    <col min="5904" max="6143" width="9.140625" style="3"/>
    <col min="6144" max="6144" width="6.85546875" style="3" bestFit="1" customWidth="1"/>
    <col min="6145" max="6145" width="16.85546875" style="3" bestFit="1" customWidth="1"/>
    <col min="6146" max="6146" width="62.7109375" style="3" customWidth="1"/>
    <col min="6147" max="6147" width="6.85546875" style="3" bestFit="1" customWidth="1"/>
    <col min="6148" max="6148" width="10.85546875" style="3" bestFit="1" customWidth="1"/>
    <col min="6149" max="6149" width="11.7109375" style="3" customWidth="1"/>
    <col min="6150" max="6150" width="15.140625" style="3" bestFit="1" customWidth="1"/>
    <col min="6151" max="6151" width="12.7109375" style="3" bestFit="1" customWidth="1"/>
    <col min="6152" max="6152" width="13.42578125" style="3" customWidth="1"/>
    <col min="6153" max="6153" width="23.28515625" style="3" customWidth="1"/>
    <col min="6154" max="6154" width="27.85546875" style="3" customWidth="1"/>
    <col min="6155" max="6155" width="28.140625" style="3" bestFit="1" customWidth="1"/>
    <col min="6156" max="6156" width="17.7109375" style="3" customWidth="1"/>
    <col min="6157" max="6157" width="10" style="3" bestFit="1" customWidth="1"/>
    <col min="6158" max="6159" width="11.5703125" style="3" bestFit="1" customWidth="1"/>
    <col min="6160" max="6399" width="9.140625" style="3"/>
    <col min="6400" max="6400" width="6.85546875" style="3" bestFit="1" customWidth="1"/>
    <col min="6401" max="6401" width="16.85546875" style="3" bestFit="1" customWidth="1"/>
    <col min="6402" max="6402" width="62.7109375" style="3" customWidth="1"/>
    <col min="6403" max="6403" width="6.85546875" style="3" bestFit="1" customWidth="1"/>
    <col min="6404" max="6404" width="10.85546875" style="3" bestFit="1" customWidth="1"/>
    <col min="6405" max="6405" width="11.7109375" style="3" customWidth="1"/>
    <col min="6406" max="6406" width="15.140625" style="3" bestFit="1" customWidth="1"/>
    <col min="6407" max="6407" width="12.7109375" style="3" bestFit="1" customWidth="1"/>
    <col min="6408" max="6408" width="13.42578125" style="3" customWidth="1"/>
    <col min="6409" max="6409" width="23.28515625" style="3" customWidth="1"/>
    <col min="6410" max="6410" width="27.85546875" style="3" customWidth="1"/>
    <col min="6411" max="6411" width="28.140625" style="3" bestFit="1" customWidth="1"/>
    <col min="6412" max="6412" width="17.7109375" style="3" customWidth="1"/>
    <col min="6413" max="6413" width="10" style="3" bestFit="1" customWidth="1"/>
    <col min="6414" max="6415" width="11.5703125" style="3" bestFit="1" customWidth="1"/>
    <col min="6416" max="6655" width="9.140625" style="3"/>
    <col min="6656" max="6656" width="6.85546875" style="3" bestFit="1" customWidth="1"/>
    <col min="6657" max="6657" width="16.85546875" style="3" bestFit="1" customWidth="1"/>
    <col min="6658" max="6658" width="62.7109375" style="3" customWidth="1"/>
    <col min="6659" max="6659" width="6.85546875" style="3" bestFit="1" customWidth="1"/>
    <col min="6660" max="6660" width="10.85546875" style="3" bestFit="1" customWidth="1"/>
    <col min="6661" max="6661" width="11.7109375" style="3" customWidth="1"/>
    <col min="6662" max="6662" width="15.140625" style="3" bestFit="1" customWidth="1"/>
    <col min="6663" max="6663" width="12.7109375" style="3" bestFit="1" customWidth="1"/>
    <col min="6664" max="6664" width="13.42578125" style="3" customWidth="1"/>
    <col min="6665" max="6665" width="23.28515625" style="3" customWidth="1"/>
    <col min="6666" max="6666" width="27.85546875" style="3" customWidth="1"/>
    <col min="6667" max="6667" width="28.140625" style="3" bestFit="1" customWidth="1"/>
    <col min="6668" max="6668" width="17.7109375" style="3" customWidth="1"/>
    <col min="6669" max="6669" width="10" style="3" bestFit="1" customWidth="1"/>
    <col min="6670" max="6671" width="11.5703125" style="3" bestFit="1" customWidth="1"/>
    <col min="6672" max="6911" width="9.140625" style="3"/>
    <col min="6912" max="6912" width="6.85546875" style="3" bestFit="1" customWidth="1"/>
    <col min="6913" max="6913" width="16.85546875" style="3" bestFit="1" customWidth="1"/>
    <col min="6914" max="6914" width="62.7109375" style="3" customWidth="1"/>
    <col min="6915" max="6915" width="6.85546875" style="3" bestFit="1" customWidth="1"/>
    <col min="6916" max="6916" width="10.85546875" style="3" bestFit="1" customWidth="1"/>
    <col min="6917" max="6917" width="11.7109375" style="3" customWidth="1"/>
    <col min="6918" max="6918" width="15.140625" style="3" bestFit="1" customWidth="1"/>
    <col min="6919" max="6919" width="12.7109375" style="3" bestFit="1" customWidth="1"/>
    <col min="6920" max="6920" width="13.42578125" style="3" customWidth="1"/>
    <col min="6921" max="6921" width="23.28515625" style="3" customWidth="1"/>
    <col min="6922" max="6922" width="27.85546875" style="3" customWidth="1"/>
    <col min="6923" max="6923" width="28.140625" style="3" bestFit="1" customWidth="1"/>
    <col min="6924" max="6924" width="17.7109375" style="3" customWidth="1"/>
    <col min="6925" max="6925" width="10" style="3" bestFit="1" customWidth="1"/>
    <col min="6926" max="6927" width="11.5703125" style="3" bestFit="1" customWidth="1"/>
    <col min="6928" max="7167" width="9.140625" style="3"/>
    <col min="7168" max="7168" width="6.85546875" style="3" bestFit="1" customWidth="1"/>
    <col min="7169" max="7169" width="16.85546875" style="3" bestFit="1" customWidth="1"/>
    <col min="7170" max="7170" width="62.7109375" style="3" customWidth="1"/>
    <col min="7171" max="7171" width="6.85546875" style="3" bestFit="1" customWidth="1"/>
    <col min="7172" max="7172" width="10.85546875" style="3" bestFit="1" customWidth="1"/>
    <col min="7173" max="7173" width="11.7109375" style="3" customWidth="1"/>
    <col min="7174" max="7174" width="15.140625" style="3" bestFit="1" customWidth="1"/>
    <col min="7175" max="7175" width="12.7109375" style="3" bestFit="1" customWidth="1"/>
    <col min="7176" max="7176" width="13.42578125" style="3" customWidth="1"/>
    <col min="7177" max="7177" width="23.28515625" style="3" customWidth="1"/>
    <col min="7178" max="7178" width="27.85546875" style="3" customWidth="1"/>
    <col min="7179" max="7179" width="28.140625" style="3" bestFit="1" customWidth="1"/>
    <col min="7180" max="7180" width="17.7109375" style="3" customWidth="1"/>
    <col min="7181" max="7181" width="10" style="3" bestFit="1" customWidth="1"/>
    <col min="7182" max="7183" width="11.5703125" style="3" bestFit="1" customWidth="1"/>
    <col min="7184" max="7423" width="9.140625" style="3"/>
    <col min="7424" max="7424" width="6.85546875" style="3" bestFit="1" customWidth="1"/>
    <col min="7425" max="7425" width="16.85546875" style="3" bestFit="1" customWidth="1"/>
    <col min="7426" max="7426" width="62.7109375" style="3" customWidth="1"/>
    <col min="7427" max="7427" width="6.85546875" style="3" bestFit="1" customWidth="1"/>
    <col min="7428" max="7428" width="10.85546875" style="3" bestFit="1" customWidth="1"/>
    <col min="7429" max="7429" width="11.7109375" style="3" customWidth="1"/>
    <col min="7430" max="7430" width="15.140625" style="3" bestFit="1" customWidth="1"/>
    <col min="7431" max="7431" width="12.7109375" style="3" bestFit="1" customWidth="1"/>
    <col min="7432" max="7432" width="13.42578125" style="3" customWidth="1"/>
    <col min="7433" max="7433" width="23.28515625" style="3" customWidth="1"/>
    <col min="7434" max="7434" width="27.85546875" style="3" customWidth="1"/>
    <col min="7435" max="7435" width="28.140625" style="3" bestFit="1" customWidth="1"/>
    <col min="7436" max="7436" width="17.7109375" style="3" customWidth="1"/>
    <col min="7437" max="7437" width="10" style="3" bestFit="1" customWidth="1"/>
    <col min="7438" max="7439" width="11.5703125" style="3" bestFit="1" customWidth="1"/>
    <col min="7440" max="7679" width="9.140625" style="3"/>
    <col min="7680" max="7680" width="6.85546875" style="3" bestFit="1" customWidth="1"/>
    <col min="7681" max="7681" width="16.85546875" style="3" bestFit="1" customWidth="1"/>
    <col min="7682" max="7682" width="62.7109375" style="3" customWidth="1"/>
    <col min="7683" max="7683" width="6.85546875" style="3" bestFit="1" customWidth="1"/>
    <col min="7684" max="7684" width="10.85546875" style="3" bestFit="1" customWidth="1"/>
    <col min="7685" max="7685" width="11.7109375" style="3" customWidth="1"/>
    <col min="7686" max="7686" width="15.140625" style="3" bestFit="1" customWidth="1"/>
    <col min="7687" max="7687" width="12.7109375" style="3" bestFit="1" customWidth="1"/>
    <col min="7688" max="7688" width="13.42578125" style="3" customWidth="1"/>
    <col min="7689" max="7689" width="23.28515625" style="3" customWidth="1"/>
    <col min="7690" max="7690" width="27.85546875" style="3" customWidth="1"/>
    <col min="7691" max="7691" width="28.140625" style="3" bestFit="1" customWidth="1"/>
    <col min="7692" max="7692" width="17.7109375" style="3" customWidth="1"/>
    <col min="7693" max="7693" width="10" style="3" bestFit="1" customWidth="1"/>
    <col min="7694" max="7695" width="11.5703125" style="3" bestFit="1" customWidth="1"/>
    <col min="7696" max="7935" width="9.140625" style="3"/>
    <col min="7936" max="7936" width="6.85546875" style="3" bestFit="1" customWidth="1"/>
    <col min="7937" max="7937" width="16.85546875" style="3" bestFit="1" customWidth="1"/>
    <col min="7938" max="7938" width="62.7109375" style="3" customWidth="1"/>
    <col min="7939" max="7939" width="6.85546875" style="3" bestFit="1" customWidth="1"/>
    <col min="7940" max="7940" width="10.85546875" style="3" bestFit="1" customWidth="1"/>
    <col min="7941" max="7941" width="11.7109375" style="3" customWidth="1"/>
    <col min="7942" max="7942" width="15.140625" style="3" bestFit="1" customWidth="1"/>
    <col min="7943" max="7943" width="12.7109375" style="3" bestFit="1" customWidth="1"/>
    <col min="7944" max="7944" width="13.42578125" style="3" customWidth="1"/>
    <col min="7945" max="7945" width="23.28515625" style="3" customWidth="1"/>
    <col min="7946" max="7946" width="27.85546875" style="3" customWidth="1"/>
    <col min="7947" max="7947" width="28.140625" style="3" bestFit="1" customWidth="1"/>
    <col min="7948" max="7948" width="17.7109375" style="3" customWidth="1"/>
    <col min="7949" max="7949" width="10" style="3" bestFit="1" customWidth="1"/>
    <col min="7950" max="7951" width="11.5703125" style="3" bestFit="1" customWidth="1"/>
    <col min="7952" max="8191" width="9.140625" style="3"/>
    <col min="8192" max="8192" width="6.85546875" style="3" bestFit="1" customWidth="1"/>
    <col min="8193" max="8193" width="16.85546875" style="3" bestFit="1" customWidth="1"/>
    <col min="8194" max="8194" width="62.7109375" style="3" customWidth="1"/>
    <col min="8195" max="8195" width="6.85546875" style="3" bestFit="1" customWidth="1"/>
    <col min="8196" max="8196" width="10.85546875" style="3" bestFit="1" customWidth="1"/>
    <col min="8197" max="8197" width="11.7109375" style="3" customWidth="1"/>
    <col min="8198" max="8198" width="15.140625" style="3" bestFit="1" customWidth="1"/>
    <col min="8199" max="8199" width="12.7109375" style="3" bestFit="1" customWidth="1"/>
    <col min="8200" max="8200" width="13.42578125" style="3" customWidth="1"/>
    <col min="8201" max="8201" width="23.28515625" style="3" customWidth="1"/>
    <col min="8202" max="8202" width="27.85546875" style="3" customWidth="1"/>
    <col min="8203" max="8203" width="28.140625" style="3" bestFit="1" customWidth="1"/>
    <col min="8204" max="8204" width="17.7109375" style="3" customWidth="1"/>
    <col min="8205" max="8205" width="10" style="3" bestFit="1" customWidth="1"/>
    <col min="8206" max="8207" width="11.5703125" style="3" bestFit="1" customWidth="1"/>
    <col min="8208" max="8447" width="9.140625" style="3"/>
    <col min="8448" max="8448" width="6.85546875" style="3" bestFit="1" customWidth="1"/>
    <col min="8449" max="8449" width="16.85546875" style="3" bestFit="1" customWidth="1"/>
    <col min="8450" max="8450" width="62.7109375" style="3" customWidth="1"/>
    <col min="8451" max="8451" width="6.85546875" style="3" bestFit="1" customWidth="1"/>
    <col min="8452" max="8452" width="10.85546875" style="3" bestFit="1" customWidth="1"/>
    <col min="8453" max="8453" width="11.7109375" style="3" customWidth="1"/>
    <col min="8454" max="8454" width="15.140625" style="3" bestFit="1" customWidth="1"/>
    <col min="8455" max="8455" width="12.7109375" style="3" bestFit="1" customWidth="1"/>
    <col min="8456" max="8456" width="13.42578125" style="3" customWidth="1"/>
    <col min="8457" max="8457" width="23.28515625" style="3" customWidth="1"/>
    <col min="8458" max="8458" width="27.85546875" style="3" customWidth="1"/>
    <col min="8459" max="8459" width="28.140625" style="3" bestFit="1" customWidth="1"/>
    <col min="8460" max="8460" width="17.7109375" style="3" customWidth="1"/>
    <col min="8461" max="8461" width="10" style="3" bestFit="1" customWidth="1"/>
    <col min="8462" max="8463" width="11.5703125" style="3" bestFit="1" customWidth="1"/>
    <col min="8464" max="8703" width="9.140625" style="3"/>
    <col min="8704" max="8704" width="6.85546875" style="3" bestFit="1" customWidth="1"/>
    <col min="8705" max="8705" width="16.85546875" style="3" bestFit="1" customWidth="1"/>
    <col min="8706" max="8706" width="62.7109375" style="3" customWidth="1"/>
    <col min="8707" max="8707" width="6.85546875" style="3" bestFit="1" customWidth="1"/>
    <col min="8708" max="8708" width="10.85546875" style="3" bestFit="1" customWidth="1"/>
    <col min="8709" max="8709" width="11.7109375" style="3" customWidth="1"/>
    <col min="8710" max="8710" width="15.140625" style="3" bestFit="1" customWidth="1"/>
    <col min="8711" max="8711" width="12.7109375" style="3" bestFit="1" customWidth="1"/>
    <col min="8712" max="8712" width="13.42578125" style="3" customWidth="1"/>
    <col min="8713" max="8713" width="23.28515625" style="3" customWidth="1"/>
    <col min="8714" max="8714" width="27.85546875" style="3" customWidth="1"/>
    <col min="8715" max="8715" width="28.140625" style="3" bestFit="1" customWidth="1"/>
    <col min="8716" max="8716" width="17.7109375" style="3" customWidth="1"/>
    <col min="8717" max="8717" width="10" style="3" bestFit="1" customWidth="1"/>
    <col min="8718" max="8719" width="11.5703125" style="3" bestFit="1" customWidth="1"/>
    <col min="8720" max="8959" width="9.140625" style="3"/>
    <col min="8960" max="8960" width="6.85546875" style="3" bestFit="1" customWidth="1"/>
    <col min="8961" max="8961" width="16.85546875" style="3" bestFit="1" customWidth="1"/>
    <col min="8962" max="8962" width="62.7109375" style="3" customWidth="1"/>
    <col min="8963" max="8963" width="6.85546875" style="3" bestFit="1" customWidth="1"/>
    <col min="8964" max="8964" width="10.85546875" style="3" bestFit="1" customWidth="1"/>
    <col min="8965" max="8965" width="11.7109375" style="3" customWidth="1"/>
    <col min="8966" max="8966" width="15.140625" style="3" bestFit="1" customWidth="1"/>
    <col min="8967" max="8967" width="12.7109375" style="3" bestFit="1" customWidth="1"/>
    <col min="8968" max="8968" width="13.42578125" style="3" customWidth="1"/>
    <col min="8969" max="8969" width="23.28515625" style="3" customWidth="1"/>
    <col min="8970" max="8970" width="27.85546875" style="3" customWidth="1"/>
    <col min="8971" max="8971" width="28.140625" style="3" bestFit="1" customWidth="1"/>
    <col min="8972" max="8972" width="17.7109375" style="3" customWidth="1"/>
    <col min="8973" max="8973" width="10" style="3" bestFit="1" customWidth="1"/>
    <col min="8974" max="8975" width="11.5703125" style="3" bestFit="1" customWidth="1"/>
    <col min="8976" max="9215" width="9.140625" style="3"/>
    <col min="9216" max="9216" width="6.85546875" style="3" bestFit="1" customWidth="1"/>
    <col min="9217" max="9217" width="16.85546875" style="3" bestFit="1" customWidth="1"/>
    <col min="9218" max="9218" width="62.7109375" style="3" customWidth="1"/>
    <col min="9219" max="9219" width="6.85546875" style="3" bestFit="1" customWidth="1"/>
    <col min="9220" max="9220" width="10.85546875" style="3" bestFit="1" customWidth="1"/>
    <col min="9221" max="9221" width="11.7109375" style="3" customWidth="1"/>
    <col min="9222" max="9222" width="15.140625" style="3" bestFit="1" customWidth="1"/>
    <col min="9223" max="9223" width="12.7109375" style="3" bestFit="1" customWidth="1"/>
    <col min="9224" max="9224" width="13.42578125" style="3" customWidth="1"/>
    <col min="9225" max="9225" width="23.28515625" style="3" customWidth="1"/>
    <col min="9226" max="9226" width="27.85546875" style="3" customWidth="1"/>
    <col min="9227" max="9227" width="28.140625" style="3" bestFit="1" customWidth="1"/>
    <col min="9228" max="9228" width="17.7109375" style="3" customWidth="1"/>
    <col min="9229" max="9229" width="10" style="3" bestFit="1" customWidth="1"/>
    <col min="9230" max="9231" width="11.5703125" style="3" bestFit="1" customWidth="1"/>
    <col min="9232" max="9471" width="9.140625" style="3"/>
    <col min="9472" max="9472" width="6.85546875" style="3" bestFit="1" customWidth="1"/>
    <col min="9473" max="9473" width="16.85546875" style="3" bestFit="1" customWidth="1"/>
    <col min="9474" max="9474" width="62.7109375" style="3" customWidth="1"/>
    <col min="9475" max="9475" width="6.85546875" style="3" bestFit="1" customWidth="1"/>
    <col min="9476" max="9476" width="10.85546875" style="3" bestFit="1" customWidth="1"/>
    <col min="9477" max="9477" width="11.7109375" style="3" customWidth="1"/>
    <col min="9478" max="9478" width="15.140625" style="3" bestFit="1" customWidth="1"/>
    <col min="9479" max="9479" width="12.7109375" style="3" bestFit="1" customWidth="1"/>
    <col min="9480" max="9480" width="13.42578125" style="3" customWidth="1"/>
    <col min="9481" max="9481" width="23.28515625" style="3" customWidth="1"/>
    <col min="9482" max="9482" width="27.85546875" style="3" customWidth="1"/>
    <col min="9483" max="9483" width="28.140625" style="3" bestFit="1" customWidth="1"/>
    <col min="9484" max="9484" width="17.7109375" style="3" customWidth="1"/>
    <col min="9485" max="9485" width="10" style="3" bestFit="1" customWidth="1"/>
    <col min="9486" max="9487" width="11.5703125" style="3" bestFit="1" customWidth="1"/>
    <col min="9488" max="9727" width="9.140625" style="3"/>
    <col min="9728" max="9728" width="6.85546875" style="3" bestFit="1" customWidth="1"/>
    <col min="9729" max="9729" width="16.85546875" style="3" bestFit="1" customWidth="1"/>
    <col min="9730" max="9730" width="62.7109375" style="3" customWidth="1"/>
    <col min="9731" max="9731" width="6.85546875" style="3" bestFit="1" customWidth="1"/>
    <col min="9732" max="9732" width="10.85546875" style="3" bestFit="1" customWidth="1"/>
    <col min="9733" max="9733" width="11.7109375" style="3" customWidth="1"/>
    <col min="9734" max="9734" width="15.140625" style="3" bestFit="1" customWidth="1"/>
    <col min="9735" max="9735" width="12.7109375" style="3" bestFit="1" customWidth="1"/>
    <col min="9736" max="9736" width="13.42578125" style="3" customWidth="1"/>
    <col min="9737" max="9737" width="23.28515625" style="3" customWidth="1"/>
    <col min="9738" max="9738" width="27.85546875" style="3" customWidth="1"/>
    <col min="9739" max="9739" width="28.140625" style="3" bestFit="1" customWidth="1"/>
    <col min="9740" max="9740" width="17.7109375" style="3" customWidth="1"/>
    <col min="9741" max="9741" width="10" style="3" bestFit="1" customWidth="1"/>
    <col min="9742" max="9743" width="11.5703125" style="3" bestFit="1" customWidth="1"/>
    <col min="9744" max="9983" width="9.140625" style="3"/>
    <col min="9984" max="9984" width="6.85546875" style="3" bestFit="1" customWidth="1"/>
    <col min="9985" max="9985" width="16.85546875" style="3" bestFit="1" customWidth="1"/>
    <col min="9986" max="9986" width="62.7109375" style="3" customWidth="1"/>
    <col min="9987" max="9987" width="6.85546875" style="3" bestFit="1" customWidth="1"/>
    <col min="9988" max="9988" width="10.85546875" style="3" bestFit="1" customWidth="1"/>
    <col min="9989" max="9989" width="11.7109375" style="3" customWidth="1"/>
    <col min="9990" max="9990" width="15.140625" style="3" bestFit="1" customWidth="1"/>
    <col min="9991" max="9991" width="12.7109375" style="3" bestFit="1" customWidth="1"/>
    <col min="9992" max="9992" width="13.42578125" style="3" customWidth="1"/>
    <col min="9993" max="9993" width="23.28515625" style="3" customWidth="1"/>
    <col min="9994" max="9994" width="27.85546875" style="3" customWidth="1"/>
    <col min="9995" max="9995" width="28.140625" style="3" bestFit="1" customWidth="1"/>
    <col min="9996" max="9996" width="17.7109375" style="3" customWidth="1"/>
    <col min="9997" max="9997" width="10" style="3" bestFit="1" customWidth="1"/>
    <col min="9998" max="9999" width="11.5703125" style="3" bestFit="1" customWidth="1"/>
    <col min="10000" max="10239" width="9.140625" style="3"/>
    <col min="10240" max="10240" width="6.85546875" style="3" bestFit="1" customWidth="1"/>
    <col min="10241" max="10241" width="16.85546875" style="3" bestFit="1" customWidth="1"/>
    <col min="10242" max="10242" width="62.7109375" style="3" customWidth="1"/>
    <col min="10243" max="10243" width="6.85546875" style="3" bestFit="1" customWidth="1"/>
    <col min="10244" max="10244" width="10.85546875" style="3" bestFit="1" customWidth="1"/>
    <col min="10245" max="10245" width="11.7109375" style="3" customWidth="1"/>
    <col min="10246" max="10246" width="15.140625" style="3" bestFit="1" customWidth="1"/>
    <col min="10247" max="10247" width="12.7109375" style="3" bestFit="1" customWidth="1"/>
    <col min="10248" max="10248" width="13.42578125" style="3" customWidth="1"/>
    <col min="10249" max="10249" width="23.28515625" style="3" customWidth="1"/>
    <col min="10250" max="10250" width="27.85546875" style="3" customWidth="1"/>
    <col min="10251" max="10251" width="28.140625" style="3" bestFit="1" customWidth="1"/>
    <col min="10252" max="10252" width="17.7109375" style="3" customWidth="1"/>
    <col min="10253" max="10253" width="10" style="3" bestFit="1" customWidth="1"/>
    <col min="10254" max="10255" width="11.5703125" style="3" bestFit="1" customWidth="1"/>
    <col min="10256" max="10495" width="9.140625" style="3"/>
    <col min="10496" max="10496" width="6.85546875" style="3" bestFit="1" customWidth="1"/>
    <col min="10497" max="10497" width="16.85546875" style="3" bestFit="1" customWidth="1"/>
    <col min="10498" max="10498" width="62.7109375" style="3" customWidth="1"/>
    <col min="10499" max="10499" width="6.85546875" style="3" bestFit="1" customWidth="1"/>
    <col min="10500" max="10500" width="10.85546875" style="3" bestFit="1" customWidth="1"/>
    <col min="10501" max="10501" width="11.7109375" style="3" customWidth="1"/>
    <col min="10502" max="10502" width="15.140625" style="3" bestFit="1" customWidth="1"/>
    <col min="10503" max="10503" width="12.7109375" style="3" bestFit="1" customWidth="1"/>
    <col min="10504" max="10504" width="13.42578125" style="3" customWidth="1"/>
    <col min="10505" max="10505" width="23.28515625" style="3" customWidth="1"/>
    <col min="10506" max="10506" width="27.85546875" style="3" customWidth="1"/>
    <col min="10507" max="10507" width="28.140625" style="3" bestFit="1" customWidth="1"/>
    <col min="10508" max="10508" width="17.7109375" style="3" customWidth="1"/>
    <col min="10509" max="10509" width="10" style="3" bestFit="1" customWidth="1"/>
    <col min="10510" max="10511" width="11.5703125" style="3" bestFit="1" customWidth="1"/>
    <col min="10512" max="10751" width="9.140625" style="3"/>
    <col min="10752" max="10752" width="6.85546875" style="3" bestFit="1" customWidth="1"/>
    <col min="10753" max="10753" width="16.85546875" style="3" bestFit="1" customWidth="1"/>
    <col min="10754" max="10754" width="62.7109375" style="3" customWidth="1"/>
    <col min="10755" max="10755" width="6.85546875" style="3" bestFit="1" customWidth="1"/>
    <col min="10756" max="10756" width="10.85546875" style="3" bestFit="1" customWidth="1"/>
    <col min="10757" max="10757" width="11.7109375" style="3" customWidth="1"/>
    <col min="10758" max="10758" width="15.140625" style="3" bestFit="1" customWidth="1"/>
    <col min="10759" max="10759" width="12.7109375" style="3" bestFit="1" customWidth="1"/>
    <col min="10760" max="10760" width="13.42578125" style="3" customWidth="1"/>
    <col min="10761" max="10761" width="23.28515625" style="3" customWidth="1"/>
    <col min="10762" max="10762" width="27.85546875" style="3" customWidth="1"/>
    <col min="10763" max="10763" width="28.140625" style="3" bestFit="1" customWidth="1"/>
    <col min="10764" max="10764" width="17.7109375" style="3" customWidth="1"/>
    <col min="10765" max="10765" width="10" style="3" bestFit="1" customWidth="1"/>
    <col min="10766" max="10767" width="11.5703125" style="3" bestFit="1" customWidth="1"/>
    <col min="10768" max="11007" width="9.140625" style="3"/>
    <col min="11008" max="11008" width="6.85546875" style="3" bestFit="1" customWidth="1"/>
    <col min="11009" max="11009" width="16.85546875" style="3" bestFit="1" customWidth="1"/>
    <col min="11010" max="11010" width="62.7109375" style="3" customWidth="1"/>
    <col min="11011" max="11011" width="6.85546875" style="3" bestFit="1" customWidth="1"/>
    <col min="11012" max="11012" width="10.85546875" style="3" bestFit="1" customWidth="1"/>
    <col min="11013" max="11013" width="11.7109375" style="3" customWidth="1"/>
    <col min="11014" max="11014" width="15.140625" style="3" bestFit="1" customWidth="1"/>
    <col min="11015" max="11015" width="12.7109375" style="3" bestFit="1" customWidth="1"/>
    <col min="11016" max="11016" width="13.42578125" style="3" customWidth="1"/>
    <col min="11017" max="11017" width="23.28515625" style="3" customWidth="1"/>
    <col min="11018" max="11018" width="27.85546875" style="3" customWidth="1"/>
    <col min="11019" max="11019" width="28.140625" style="3" bestFit="1" customWidth="1"/>
    <col min="11020" max="11020" width="17.7109375" style="3" customWidth="1"/>
    <col min="11021" max="11021" width="10" style="3" bestFit="1" customWidth="1"/>
    <col min="11022" max="11023" width="11.5703125" style="3" bestFit="1" customWidth="1"/>
    <col min="11024" max="11263" width="9.140625" style="3"/>
    <col min="11264" max="11264" width="6.85546875" style="3" bestFit="1" customWidth="1"/>
    <col min="11265" max="11265" width="16.85546875" style="3" bestFit="1" customWidth="1"/>
    <col min="11266" max="11266" width="62.7109375" style="3" customWidth="1"/>
    <col min="11267" max="11267" width="6.85546875" style="3" bestFit="1" customWidth="1"/>
    <col min="11268" max="11268" width="10.85546875" style="3" bestFit="1" customWidth="1"/>
    <col min="11269" max="11269" width="11.7109375" style="3" customWidth="1"/>
    <col min="11270" max="11270" width="15.140625" style="3" bestFit="1" customWidth="1"/>
    <col min="11271" max="11271" width="12.7109375" style="3" bestFit="1" customWidth="1"/>
    <col min="11272" max="11272" width="13.42578125" style="3" customWidth="1"/>
    <col min="11273" max="11273" width="23.28515625" style="3" customWidth="1"/>
    <col min="11274" max="11274" width="27.85546875" style="3" customWidth="1"/>
    <col min="11275" max="11275" width="28.140625" style="3" bestFit="1" customWidth="1"/>
    <col min="11276" max="11276" width="17.7109375" style="3" customWidth="1"/>
    <col min="11277" max="11277" width="10" style="3" bestFit="1" customWidth="1"/>
    <col min="11278" max="11279" width="11.5703125" style="3" bestFit="1" customWidth="1"/>
    <col min="11280" max="11519" width="9.140625" style="3"/>
    <col min="11520" max="11520" width="6.85546875" style="3" bestFit="1" customWidth="1"/>
    <col min="11521" max="11521" width="16.85546875" style="3" bestFit="1" customWidth="1"/>
    <col min="11522" max="11522" width="62.7109375" style="3" customWidth="1"/>
    <col min="11523" max="11523" width="6.85546875" style="3" bestFit="1" customWidth="1"/>
    <col min="11524" max="11524" width="10.85546875" style="3" bestFit="1" customWidth="1"/>
    <col min="11525" max="11525" width="11.7109375" style="3" customWidth="1"/>
    <col min="11526" max="11526" width="15.140625" style="3" bestFit="1" customWidth="1"/>
    <col min="11527" max="11527" width="12.7109375" style="3" bestFit="1" customWidth="1"/>
    <col min="11528" max="11528" width="13.42578125" style="3" customWidth="1"/>
    <col min="11529" max="11529" width="23.28515625" style="3" customWidth="1"/>
    <col min="11530" max="11530" width="27.85546875" style="3" customWidth="1"/>
    <col min="11531" max="11531" width="28.140625" style="3" bestFit="1" customWidth="1"/>
    <col min="11532" max="11532" width="17.7109375" style="3" customWidth="1"/>
    <col min="11533" max="11533" width="10" style="3" bestFit="1" customWidth="1"/>
    <col min="11534" max="11535" width="11.5703125" style="3" bestFit="1" customWidth="1"/>
    <col min="11536" max="11775" width="9.140625" style="3"/>
    <col min="11776" max="11776" width="6.85546875" style="3" bestFit="1" customWidth="1"/>
    <col min="11777" max="11777" width="16.85546875" style="3" bestFit="1" customWidth="1"/>
    <col min="11778" max="11778" width="62.7109375" style="3" customWidth="1"/>
    <col min="11779" max="11779" width="6.85546875" style="3" bestFit="1" customWidth="1"/>
    <col min="11780" max="11780" width="10.85546875" style="3" bestFit="1" customWidth="1"/>
    <col min="11781" max="11781" width="11.7109375" style="3" customWidth="1"/>
    <col min="11782" max="11782" width="15.140625" style="3" bestFit="1" customWidth="1"/>
    <col min="11783" max="11783" width="12.7109375" style="3" bestFit="1" customWidth="1"/>
    <col min="11784" max="11784" width="13.42578125" style="3" customWidth="1"/>
    <col min="11785" max="11785" width="23.28515625" style="3" customWidth="1"/>
    <col min="11786" max="11786" width="27.85546875" style="3" customWidth="1"/>
    <col min="11787" max="11787" width="28.140625" style="3" bestFit="1" customWidth="1"/>
    <col min="11788" max="11788" width="17.7109375" style="3" customWidth="1"/>
    <col min="11789" max="11789" width="10" style="3" bestFit="1" customWidth="1"/>
    <col min="11790" max="11791" width="11.5703125" style="3" bestFit="1" customWidth="1"/>
    <col min="11792" max="12031" width="9.140625" style="3"/>
    <col min="12032" max="12032" width="6.85546875" style="3" bestFit="1" customWidth="1"/>
    <col min="12033" max="12033" width="16.85546875" style="3" bestFit="1" customWidth="1"/>
    <col min="12034" max="12034" width="62.7109375" style="3" customWidth="1"/>
    <col min="12035" max="12035" width="6.85546875" style="3" bestFit="1" customWidth="1"/>
    <col min="12036" max="12036" width="10.85546875" style="3" bestFit="1" customWidth="1"/>
    <col min="12037" max="12037" width="11.7109375" style="3" customWidth="1"/>
    <col min="12038" max="12038" width="15.140625" style="3" bestFit="1" customWidth="1"/>
    <col min="12039" max="12039" width="12.7109375" style="3" bestFit="1" customWidth="1"/>
    <col min="12040" max="12040" width="13.42578125" style="3" customWidth="1"/>
    <col min="12041" max="12041" width="23.28515625" style="3" customWidth="1"/>
    <col min="12042" max="12042" width="27.85546875" style="3" customWidth="1"/>
    <col min="12043" max="12043" width="28.140625" style="3" bestFit="1" customWidth="1"/>
    <col min="12044" max="12044" width="17.7109375" style="3" customWidth="1"/>
    <col min="12045" max="12045" width="10" style="3" bestFit="1" customWidth="1"/>
    <col min="12046" max="12047" width="11.5703125" style="3" bestFit="1" customWidth="1"/>
    <col min="12048" max="12287" width="9.140625" style="3"/>
    <col min="12288" max="12288" width="6.85546875" style="3" bestFit="1" customWidth="1"/>
    <col min="12289" max="12289" width="16.85546875" style="3" bestFit="1" customWidth="1"/>
    <col min="12290" max="12290" width="62.7109375" style="3" customWidth="1"/>
    <col min="12291" max="12291" width="6.85546875" style="3" bestFit="1" customWidth="1"/>
    <col min="12292" max="12292" width="10.85546875" style="3" bestFit="1" customWidth="1"/>
    <col min="12293" max="12293" width="11.7109375" style="3" customWidth="1"/>
    <col min="12294" max="12294" width="15.140625" style="3" bestFit="1" customWidth="1"/>
    <col min="12295" max="12295" width="12.7109375" style="3" bestFit="1" customWidth="1"/>
    <col min="12296" max="12296" width="13.42578125" style="3" customWidth="1"/>
    <col min="12297" max="12297" width="23.28515625" style="3" customWidth="1"/>
    <col min="12298" max="12298" width="27.85546875" style="3" customWidth="1"/>
    <col min="12299" max="12299" width="28.140625" style="3" bestFit="1" customWidth="1"/>
    <col min="12300" max="12300" width="17.7109375" style="3" customWidth="1"/>
    <col min="12301" max="12301" width="10" style="3" bestFit="1" customWidth="1"/>
    <col min="12302" max="12303" width="11.5703125" style="3" bestFit="1" customWidth="1"/>
    <col min="12304" max="12543" width="9.140625" style="3"/>
    <col min="12544" max="12544" width="6.85546875" style="3" bestFit="1" customWidth="1"/>
    <col min="12545" max="12545" width="16.85546875" style="3" bestFit="1" customWidth="1"/>
    <col min="12546" max="12546" width="62.7109375" style="3" customWidth="1"/>
    <col min="12547" max="12547" width="6.85546875" style="3" bestFit="1" customWidth="1"/>
    <col min="12548" max="12548" width="10.85546875" style="3" bestFit="1" customWidth="1"/>
    <col min="12549" max="12549" width="11.7109375" style="3" customWidth="1"/>
    <col min="12550" max="12550" width="15.140625" style="3" bestFit="1" customWidth="1"/>
    <col min="12551" max="12551" width="12.7109375" style="3" bestFit="1" customWidth="1"/>
    <col min="12552" max="12552" width="13.42578125" style="3" customWidth="1"/>
    <col min="12553" max="12553" width="23.28515625" style="3" customWidth="1"/>
    <col min="12554" max="12554" width="27.85546875" style="3" customWidth="1"/>
    <col min="12555" max="12555" width="28.140625" style="3" bestFit="1" customWidth="1"/>
    <col min="12556" max="12556" width="17.7109375" style="3" customWidth="1"/>
    <col min="12557" max="12557" width="10" style="3" bestFit="1" customWidth="1"/>
    <col min="12558" max="12559" width="11.5703125" style="3" bestFit="1" customWidth="1"/>
    <col min="12560" max="12799" width="9.140625" style="3"/>
    <col min="12800" max="12800" width="6.85546875" style="3" bestFit="1" customWidth="1"/>
    <col min="12801" max="12801" width="16.85546875" style="3" bestFit="1" customWidth="1"/>
    <col min="12802" max="12802" width="62.7109375" style="3" customWidth="1"/>
    <col min="12803" max="12803" width="6.85546875" style="3" bestFit="1" customWidth="1"/>
    <col min="12804" max="12804" width="10.85546875" style="3" bestFit="1" customWidth="1"/>
    <col min="12805" max="12805" width="11.7109375" style="3" customWidth="1"/>
    <col min="12806" max="12806" width="15.140625" style="3" bestFit="1" customWidth="1"/>
    <col min="12807" max="12807" width="12.7109375" style="3" bestFit="1" customWidth="1"/>
    <col min="12808" max="12808" width="13.42578125" style="3" customWidth="1"/>
    <col min="12809" max="12809" width="23.28515625" style="3" customWidth="1"/>
    <col min="12810" max="12810" width="27.85546875" style="3" customWidth="1"/>
    <col min="12811" max="12811" width="28.140625" style="3" bestFit="1" customWidth="1"/>
    <col min="12812" max="12812" width="17.7109375" style="3" customWidth="1"/>
    <col min="12813" max="12813" width="10" style="3" bestFit="1" customWidth="1"/>
    <col min="12814" max="12815" width="11.5703125" style="3" bestFit="1" customWidth="1"/>
    <col min="12816" max="13055" width="9.140625" style="3"/>
    <col min="13056" max="13056" width="6.85546875" style="3" bestFit="1" customWidth="1"/>
    <col min="13057" max="13057" width="16.85546875" style="3" bestFit="1" customWidth="1"/>
    <col min="13058" max="13058" width="62.7109375" style="3" customWidth="1"/>
    <col min="13059" max="13059" width="6.85546875" style="3" bestFit="1" customWidth="1"/>
    <col min="13060" max="13060" width="10.85546875" style="3" bestFit="1" customWidth="1"/>
    <col min="13061" max="13061" width="11.7109375" style="3" customWidth="1"/>
    <col min="13062" max="13062" width="15.140625" style="3" bestFit="1" customWidth="1"/>
    <col min="13063" max="13063" width="12.7109375" style="3" bestFit="1" customWidth="1"/>
    <col min="13064" max="13064" width="13.42578125" style="3" customWidth="1"/>
    <col min="13065" max="13065" width="23.28515625" style="3" customWidth="1"/>
    <col min="13066" max="13066" width="27.85546875" style="3" customWidth="1"/>
    <col min="13067" max="13067" width="28.140625" style="3" bestFit="1" customWidth="1"/>
    <col min="13068" max="13068" width="17.7109375" style="3" customWidth="1"/>
    <col min="13069" max="13069" width="10" style="3" bestFit="1" customWidth="1"/>
    <col min="13070" max="13071" width="11.5703125" style="3" bestFit="1" customWidth="1"/>
    <col min="13072" max="13311" width="9.140625" style="3"/>
    <col min="13312" max="13312" width="6.85546875" style="3" bestFit="1" customWidth="1"/>
    <col min="13313" max="13313" width="16.85546875" style="3" bestFit="1" customWidth="1"/>
    <col min="13314" max="13314" width="62.7109375" style="3" customWidth="1"/>
    <col min="13315" max="13315" width="6.85546875" style="3" bestFit="1" customWidth="1"/>
    <col min="13316" max="13316" width="10.85546875" style="3" bestFit="1" customWidth="1"/>
    <col min="13317" max="13317" width="11.7109375" style="3" customWidth="1"/>
    <col min="13318" max="13318" width="15.140625" style="3" bestFit="1" customWidth="1"/>
    <col min="13319" max="13319" width="12.7109375" style="3" bestFit="1" customWidth="1"/>
    <col min="13320" max="13320" width="13.42578125" style="3" customWidth="1"/>
    <col min="13321" max="13321" width="23.28515625" style="3" customWidth="1"/>
    <col min="13322" max="13322" width="27.85546875" style="3" customWidth="1"/>
    <col min="13323" max="13323" width="28.140625" style="3" bestFit="1" customWidth="1"/>
    <col min="13324" max="13324" width="17.7109375" style="3" customWidth="1"/>
    <col min="13325" max="13325" width="10" style="3" bestFit="1" customWidth="1"/>
    <col min="13326" max="13327" width="11.5703125" style="3" bestFit="1" customWidth="1"/>
    <col min="13328" max="13567" width="9.140625" style="3"/>
    <col min="13568" max="13568" width="6.85546875" style="3" bestFit="1" customWidth="1"/>
    <col min="13569" max="13569" width="16.85546875" style="3" bestFit="1" customWidth="1"/>
    <col min="13570" max="13570" width="62.7109375" style="3" customWidth="1"/>
    <col min="13571" max="13571" width="6.85546875" style="3" bestFit="1" customWidth="1"/>
    <col min="13572" max="13572" width="10.85546875" style="3" bestFit="1" customWidth="1"/>
    <col min="13573" max="13573" width="11.7109375" style="3" customWidth="1"/>
    <col min="13574" max="13574" width="15.140625" style="3" bestFit="1" customWidth="1"/>
    <col min="13575" max="13575" width="12.7109375" style="3" bestFit="1" customWidth="1"/>
    <col min="13576" max="13576" width="13.42578125" style="3" customWidth="1"/>
    <col min="13577" max="13577" width="23.28515625" style="3" customWidth="1"/>
    <col min="13578" max="13578" width="27.85546875" style="3" customWidth="1"/>
    <col min="13579" max="13579" width="28.140625" style="3" bestFit="1" customWidth="1"/>
    <col min="13580" max="13580" width="17.7109375" style="3" customWidth="1"/>
    <col min="13581" max="13581" width="10" style="3" bestFit="1" customWidth="1"/>
    <col min="13582" max="13583" width="11.5703125" style="3" bestFit="1" customWidth="1"/>
    <col min="13584" max="13823" width="9.140625" style="3"/>
    <col min="13824" max="13824" width="6.85546875" style="3" bestFit="1" customWidth="1"/>
    <col min="13825" max="13825" width="16.85546875" style="3" bestFit="1" customWidth="1"/>
    <col min="13826" max="13826" width="62.7109375" style="3" customWidth="1"/>
    <col min="13827" max="13827" width="6.85546875" style="3" bestFit="1" customWidth="1"/>
    <col min="13828" max="13828" width="10.85546875" style="3" bestFit="1" customWidth="1"/>
    <col min="13829" max="13829" width="11.7109375" style="3" customWidth="1"/>
    <col min="13830" max="13830" width="15.140625" style="3" bestFit="1" customWidth="1"/>
    <col min="13831" max="13831" width="12.7109375" style="3" bestFit="1" customWidth="1"/>
    <col min="13832" max="13832" width="13.42578125" style="3" customWidth="1"/>
    <col min="13833" max="13833" width="23.28515625" style="3" customWidth="1"/>
    <col min="13834" max="13834" width="27.85546875" style="3" customWidth="1"/>
    <col min="13835" max="13835" width="28.140625" style="3" bestFit="1" customWidth="1"/>
    <col min="13836" max="13836" width="17.7109375" style="3" customWidth="1"/>
    <col min="13837" max="13837" width="10" style="3" bestFit="1" customWidth="1"/>
    <col min="13838" max="13839" width="11.5703125" style="3" bestFit="1" customWidth="1"/>
    <col min="13840" max="14079" width="9.140625" style="3"/>
    <col min="14080" max="14080" width="6.85546875" style="3" bestFit="1" customWidth="1"/>
    <col min="14081" max="14081" width="16.85546875" style="3" bestFit="1" customWidth="1"/>
    <col min="14082" max="14082" width="62.7109375" style="3" customWidth="1"/>
    <col min="14083" max="14083" width="6.85546875" style="3" bestFit="1" customWidth="1"/>
    <col min="14084" max="14084" width="10.85546875" style="3" bestFit="1" customWidth="1"/>
    <col min="14085" max="14085" width="11.7109375" style="3" customWidth="1"/>
    <col min="14086" max="14086" width="15.140625" style="3" bestFit="1" customWidth="1"/>
    <col min="14087" max="14087" width="12.7109375" style="3" bestFit="1" customWidth="1"/>
    <col min="14088" max="14088" width="13.42578125" style="3" customWidth="1"/>
    <col min="14089" max="14089" width="23.28515625" style="3" customWidth="1"/>
    <col min="14090" max="14090" width="27.85546875" style="3" customWidth="1"/>
    <col min="14091" max="14091" width="28.140625" style="3" bestFit="1" customWidth="1"/>
    <col min="14092" max="14092" width="17.7109375" style="3" customWidth="1"/>
    <col min="14093" max="14093" width="10" style="3" bestFit="1" customWidth="1"/>
    <col min="14094" max="14095" width="11.5703125" style="3" bestFit="1" customWidth="1"/>
    <col min="14096" max="14335" width="9.140625" style="3"/>
    <col min="14336" max="14336" width="6.85546875" style="3" bestFit="1" customWidth="1"/>
    <col min="14337" max="14337" width="16.85546875" style="3" bestFit="1" customWidth="1"/>
    <col min="14338" max="14338" width="62.7109375" style="3" customWidth="1"/>
    <col min="14339" max="14339" width="6.85546875" style="3" bestFit="1" customWidth="1"/>
    <col min="14340" max="14340" width="10.85546875" style="3" bestFit="1" customWidth="1"/>
    <col min="14341" max="14341" width="11.7109375" style="3" customWidth="1"/>
    <col min="14342" max="14342" width="15.140625" style="3" bestFit="1" customWidth="1"/>
    <col min="14343" max="14343" width="12.7109375" style="3" bestFit="1" customWidth="1"/>
    <col min="14344" max="14344" width="13.42578125" style="3" customWidth="1"/>
    <col min="14345" max="14345" width="23.28515625" style="3" customWidth="1"/>
    <col min="14346" max="14346" width="27.85546875" style="3" customWidth="1"/>
    <col min="14347" max="14347" width="28.140625" style="3" bestFit="1" customWidth="1"/>
    <col min="14348" max="14348" width="17.7109375" style="3" customWidth="1"/>
    <col min="14349" max="14349" width="10" style="3" bestFit="1" customWidth="1"/>
    <col min="14350" max="14351" width="11.5703125" style="3" bestFit="1" customWidth="1"/>
    <col min="14352" max="14591" width="9.140625" style="3"/>
    <col min="14592" max="14592" width="6.85546875" style="3" bestFit="1" customWidth="1"/>
    <col min="14593" max="14593" width="16.85546875" style="3" bestFit="1" customWidth="1"/>
    <col min="14594" max="14594" width="62.7109375" style="3" customWidth="1"/>
    <col min="14595" max="14595" width="6.85546875" style="3" bestFit="1" customWidth="1"/>
    <col min="14596" max="14596" width="10.85546875" style="3" bestFit="1" customWidth="1"/>
    <col min="14597" max="14597" width="11.7109375" style="3" customWidth="1"/>
    <col min="14598" max="14598" width="15.140625" style="3" bestFit="1" customWidth="1"/>
    <col min="14599" max="14599" width="12.7109375" style="3" bestFit="1" customWidth="1"/>
    <col min="14600" max="14600" width="13.42578125" style="3" customWidth="1"/>
    <col min="14601" max="14601" width="23.28515625" style="3" customWidth="1"/>
    <col min="14602" max="14602" width="27.85546875" style="3" customWidth="1"/>
    <col min="14603" max="14603" width="28.140625" style="3" bestFit="1" customWidth="1"/>
    <col min="14604" max="14604" width="17.7109375" style="3" customWidth="1"/>
    <col min="14605" max="14605" width="10" style="3" bestFit="1" customWidth="1"/>
    <col min="14606" max="14607" width="11.5703125" style="3" bestFit="1" customWidth="1"/>
    <col min="14608" max="14847" width="9.140625" style="3"/>
    <col min="14848" max="14848" width="6.85546875" style="3" bestFit="1" customWidth="1"/>
    <col min="14849" max="14849" width="16.85546875" style="3" bestFit="1" customWidth="1"/>
    <col min="14850" max="14850" width="62.7109375" style="3" customWidth="1"/>
    <col min="14851" max="14851" width="6.85546875" style="3" bestFit="1" customWidth="1"/>
    <col min="14852" max="14852" width="10.85546875" style="3" bestFit="1" customWidth="1"/>
    <col min="14853" max="14853" width="11.7109375" style="3" customWidth="1"/>
    <col min="14854" max="14854" width="15.140625" style="3" bestFit="1" customWidth="1"/>
    <col min="14855" max="14855" width="12.7109375" style="3" bestFit="1" customWidth="1"/>
    <col min="14856" max="14856" width="13.42578125" style="3" customWidth="1"/>
    <col min="14857" max="14857" width="23.28515625" style="3" customWidth="1"/>
    <col min="14858" max="14858" width="27.85546875" style="3" customWidth="1"/>
    <col min="14859" max="14859" width="28.140625" style="3" bestFit="1" customWidth="1"/>
    <col min="14860" max="14860" width="17.7109375" style="3" customWidth="1"/>
    <col min="14861" max="14861" width="10" style="3" bestFit="1" customWidth="1"/>
    <col min="14862" max="14863" width="11.5703125" style="3" bestFit="1" customWidth="1"/>
    <col min="14864" max="15103" width="9.140625" style="3"/>
    <col min="15104" max="15104" width="6.85546875" style="3" bestFit="1" customWidth="1"/>
    <col min="15105" max="15105" width="16.85546875" style="3" bestFit="1" customWidth="1"/>
    <col min="15106" max="15106" width="62.7109375" style="3" customWidth="1"/>
    <col min="15107" max="15107" width="6.85546875" style="3" bestFit="1" customWidth="1"/>
    <col min="15108" max="15108" width="10.85546875" style="3" bestFit="1" customWidth="1"/>
    <col min="15109" max="15109" width="11.7109375" style="3" customWidth="1"/>
    <col min="15110" max="15110" width="15.140625" style="3" bestFit="1" customWidth="1"/>
    <col min="15111" max="15111" width="12.7109375" style="3" bestFit="1" customWidth="1"/>
    <col min="15112" max="15112" width="13.42578125" style="3" customWidth="1"/>
    <col min="15113" max="15113" width="23.28515625" style="3" customWidth="1"/>
    <col min="15114" max="15114" width="27.85546875" style="3" customWidth="1"/>
    <col min="15115" max="15115" width="28.140625" style="3" bestFit="1" customWidth="1"/>
    <col min="15116" max="15116" width="17.7109375" style="3" customWidth="1"/>
    <col min="15117" max="15117" width="10" style="3" bestFit="1" customWidth="1"/>
    <col min="15118" max="15119" width="11.5703125" style="3" bestFit="1" customWidth="1"/>
    <col min="15120" max="15359" width="9.140625" style="3"/>
    <col min="15360" max="15360" width="6.85546875" style="3" bestFit="1" customWidth="1"/>
    <col min="15361" max="15361" width="16.85546875" style="3" bestFit="1" customWidth="1"/>
    <col min="15362" max="15362" width="62.7109375" style="3" customWidth="1"/>
    <col min="15363" max="15363" width="6.85546875" style="3" bestFit="1" customWidth="1"/>
    <col min="15364" max="15364" width="10.85546875" style="3" bestFit="1" customWidth="1"/>
    <col min="15365" max="15365" width="11.7109375" style="3" customWidth="1"/>
    <col min="15366" max="15366" width="15.140625" style="3" bestFit="1" customWidth="1"/>
    <col min="15367" max="15367" width="12.7109375" style="3" bestFit="1" customWidth="1"/>
    <col min="15368" max="15368" width="13.42578125" style="3" customWidth="1"/>
    <col min="15369" max="15369" width="23.28515625" style="3" customWidth="1"/>
    <col min="15370" max="15370" width="27.85546875" style="3" customWidth="1"/>
    <col min="15371" max="15371" width="28.140625" style="3" bestFit="1" customWidth="1"/>
    <col min="15372" max="15372" width="17.7109375" style="3" customWidth="1"/>
    <col min="15373" max="15373" width="10" style="3" bestFit="1" customWidth="1"/>
    <col min="15374" max="15375" width="11.5703125" style="3" bestFit="1" customWidth="1"/>
    <col min="15376" max="15615" width="9.140625" style="3"/>
    <col min="15616" max="15616" width="6.85546875" style="3" bestFit="1" customWidth="1"/>
    <col min="15617" max="15617" width="16.85546875" style="3" bestFit="1" customWidth="1"/>
    <col min="15618" max="15618" width="62.7109375" style="3" customWidth="1"/>
    <col min="15619" max="15619" width="6.85546875" style="3" bestFit="1" customWidth="1"/>
    <col min="15620" max="15620" width="10.85546875" style="3" bestFit="1" customWidth="1"/>
    <col min="15621" max="15621" width="11.7109375" style="3" customWidth="1"/>
    <col min="15622" max="15622" width="15.140625" style="3" bestFit="1" customWidth="1"/>
    <col min="15623" max="15623" width="12.7109375" style="3" bestFit="1" customWidth="1"/>
    <col min="15624" max="15624" width="13.42578125" style="3" customWidth="1"/>
    <col min="15625" max="15625" width="23.28515625" style="3" customWidth="1"/>
    <col min="15626" max="15626" width="27.85546875" style="3" customWidth="1"/>
    <col min="15627" max="15627" width="28.140625" style="3" bestFit="1" customWidth="1"/>
    <col min="15628" max="15628" width="17.7109375" style="3" customWidth="1"/>
    <col min="15629" max="15629" width="10" style="3" bestFit="1" customWidth="1"/>
    <col min="15630" max="15631" width="11.5703125" style="3" bestFit="1" customWidth="1"/>
    <col min="15632" max="15871" width="9.140625" style="3"/>
    <col min="15872" max="15872" width="6.85546875" style="3" bestFit="1" customWidth="1"/>
    <col min="15873" max="15873" width="16.85546875" style="3" bestFit="1" customWidth="1"/>
    <col min="15874" max="15874" width="62.7109375" style="3" customWidth="1"/>
    <col min="15875" max="15875" width="6.85546875" style="3" bestFit="1" customWidth="1"/>
    <col min="15876" max="15876" width="10.85546875" style="3" bestFit="1" customWidth="1"/>
    <col min="15877" max="15877" width="11.7109375" style="3" customWidth="1"/>
    <col min="15878" max="15878" width="15.140625" style="3" bestFit="1" customWidth="1"/>
    <col min="15879" max="15879" width="12.7109375" style="3" bestFit="1" customWidth="1"/>
    <col min="15880" max="15880" width="13.42578125" style="3" customWidth="1"/>
    <col min="15881" max="15881" width="23.28515625" style="3" customWidth="1"/>
    <col min="15882" max="15882" width="27.85546875" style="3" customWidth="1"/>
    <col min="15883" max="15883" width="28.140625" style="3" bestFit="1" customWidth="1"/>
    <col min="15884" max="15884" width="17.7109375" style="3" customWidth="1"/>
    <col min="15885" max="15885" width="10" style="3" bestFit="1" customWidth="1"/>
    <col min="15886" max="15887" width="11.5703125" style="3" bestFit="1" customWidth="1"/>
    <col min="15888" max="16127" width="9.140625" style="3"/>
    <col min="16128" max="16128" width="6.85546875" style="3" bestFit="1" customWidth="1"/>
    <col min="16129" max="16129" width="16.85546875" style="3" bestFit="1" customWidth="1"/>
    <col min="16130" max="16130" width="62.7109375" style="3" customWidth="1"/>
    <col min="16131" max="16131" width="6.85546875" style="3" bestFit="1" customWidth="1"/>
    <col min="16132" max="16132" width="10.85546875" style="3" bestFit="1" customWidth="1"/>
    <col min="16133" max="16133" width="11.7109375" style="3" customWidth="1"/>
    <col min="16134" max="16134" width="15.140625" style="3" bestFit="1" customWidth="1"/>
    <col min="16135" max="16135" width="12.7109375" style="3" bestFit="1" customWidth="1"/>
    <col min="16136" max="16136" width="13.42578125" style="3" customWidth="1"/>
    <col min="16137" max="16137" width="23.28515625" style="3" customWidth="1"/>
    <col min="16138" max="16138" width="27.85546875" style="3" customWidth="1"/>
    <col min="16139" max="16139" width="28.140625" style="3" bestFit="1" customWidth="1"/>
    <col min="16140" max="16140" width="17.7109375" style="3" customWidth="1"/>
    <col min="16141" max="16141" width="10" style="3" bestFit="1" customWidth="1"/>
    <col min="16142" max="16143" width="11.5703125" style="3" bestFit="1" customWidth="1"/>
    <col min="16144" max="16384" width="9.140625" style="3"/>
  </cols>
  <sheetData>
    <row r="1" spans="1:13" ht="15.75" x14ac:dyDescent="0.25">
      <c r="A1" s="488"/>
      <c r="B1" s="488"/>
      <c r="C1" s="488"/>
      <c r="D1" s="488"/>
      <c r="E1" s="488"/>
      <c r="F1" s="488"/>
      <c r="G1" s="488"/>
      <c r="H1" s="488"/>
      <c r="I1" s="6"/>
      <c r="J1" s="6"/>
      <c r="K1" s="57"/>
      <c r="L1" s="58"/>
    </row>
    <row r="2" spans="1:13" ht="20.25" x14ac:dyDescent="0.25">
      <c r="A2" s="489"/>
      <c r="B2" s="489"/>
      <c r="C2" s="489"/>
      <c r="D2" s="489"/>
      <c r="E2" s="489"/>
      <c r="F2" s="489"/>
      <c r="G2" s="489"/>
      <c r="H2" s="489"/>
      <c r="I2" s="6"/>
      <c r="J2" s="6"/>
      <c r="K2" s="57"/>
      <c r="L2" s="5"/>
    </row>
    <row r="3" spans="1:13" ht="15.75" x14ac:dyDescent="0.25">
      <c r="A3" s="488"/>
      <c r="B3" s="488"/>
      <c r="C3" s="488"/>
      <c r="D3" s="488"/>
      <c r="E3" s="488"/>
      <c r="F3" s="488"/>
      <c r="G3" s="488"/>
      <c r="H3" s="68"/>
      <c r="I3" s="6"/>
      <c r="J3" s="58"/>
      <c r="K3" s="57"/>
      <c r="L3" s="58"/>
    </row>
    <row r="4" spans="1:13" ht="15.75" x14ac:dyDescent="0.25">
      <c r="A4" s="488" t="s">
        <v>45</v>
      </c>
      <c r="B4" s="488"/>
      <c r="C4" s="488"/>
      <c r="D4" s="488"/>
      <c r="E4" s="488"/>
      <c r="F4" s="488"/>
      <c r="G4" s="488"/>
      <c r="H4" s="488"/>
      <c r="I4" s="6"/>
      <c r="J4" s="6"/>
      <c r="K4" s="58"/>
      <c r="L4" s="5"/>
      <c r="M4" s="2"/>
    </row>
    <row r="5" spans="1:13" ht="15.75" x14ac:dyDescent="0.25">
      <c r="A5" s="488"/>
      <c r="B5" s="488"/>
      <c r="C5" s="488"/>
      <c r="D5" s="488"/>
      <c r="E5" s="488"/>
      <c r="F5" s="488"/>
      <c r="G5" s="488"/>
      <c r="H5" s="491"/>
      <c r="I5" s="6"/>
      <c r="J5" s="6"/>
      <c r="K5" s="58"/>
      <c r="L5" s="59"/>
    </row>
    <row r="6" spans="1:13" ht="18.75" x14ac:dyDescent="0.25">
      <c r="A6" s="492" t="s">
        <v>0</v>
      </c>
      <c r="B6" s="492"/>
      <c r="C6" s="492"/>
      <c r="D6" s="492"/>
      <c r="E6" s="492"/>
      <c r="F6" s="492"/>
      <c r="G6" s="492"/>
      <c r="H6" s="492"/>
      <c r="I6" s="6"/>
      <c r="J6" s="58"/>
      <c r="K6" s="58"/>
      <c r="L6" s="58"/>
    </row>
    <row r="7" spans="1:13" ht="19.5" thickBot="1" x14ac:dyDescent="0.3">
      <c r="A7" s="492"/>
      <c r="B7" s="492"/>
      <c r="C7" s="492"/>
      <c r="D7" s="492"/>
      <c r="E7" s="492"/>
      <c r="F7" s="492"/>
      <c r="G7" s="492"/>
      <c r="H7" s="492"/>
      <c r="I7" s="6"/>
      <c r="J7" s="58"/>
      <c r="K7" s="60"/>
      <c r="L7" s="58"/>
    </row>
    <row r="8" spans="1:13" ht="14.25" x14ac:dyDescent="0.25">
      <c r="A8" s="10" t="s">
        <v>1</v>
      </c>
      <c r="B8" s="11" t="s">
        <v>2</v>
      </c>
      <c r="C8" s="12" t="s">
        <v>3</v>
      </c>
      <c r="D8" s="13" t="s">
        <v>4</v>
      </c>
      <c r="E8" s="13" t="s">
        <v>5</v>
      </c>
      <c r="F8" s="13" t="s">
        <v>6</v>
      </c>
      <c r="G8" s="13" t="s">
        <v>7</v>
      </c>
      <c r="H8" s="14" t="s">
        <v>8</v>
      </c>
      <c r="I8" s="16"/>
      <c r="J8" s="17"/>
      <c r="K8" s="18"/>
    </row>
    <row r="9" spans="1:13" ht="14.25" x14ac:dyDescent="0.25">
      <c r="A9" s="19"/>
      <c r="B9" s="20"/>
      <c r="C9" s="21"/>
      <c r="D9" s="22"/>
      <c r="E9" s="22"/>
      <c r="F9" s="22"/>
      <c r="G9" s="22"/>
      <c r="H9" s="23"/>
      <c r="I9" s="25"/>
      <c r="J9" s="17"/>
      <c r="K9" s="18"/>
    </row>
    <row r="10" spans="1:13" ht="15" x14ac:dyDescent="0.25">
      <c r="A10" s="26" t="s">
        <v>26</v>
      </c>
      <c r="B10" s="27"/>
      <c r="C10" s="28" t="str">
        <f>[5]M.deCálc!B7</f>
        <v>SERVIÇOS PRELIMINARES</v>
      </c>
      <c r="D10" s="29"/>
      <c r="E10" s="29"/>
      <c r="F10" s="30"/>
      <c r="G10" s="31"/>
      <c r="H10" s="32"/>
      <c r="I10" s="34"/>
      <c r="J10" s="17"/>
      <c r="K10" s="18"/>
    </row>
    <row r="11" spans="1:13" ht="25.5" x14ac:dyDescent="0.25">
      <c r="A11" s="35" t="s">
        <v>27</v>
      </c>
      <c r="B11" s="36"/>
      <c r="C11" s="70" t="s">
        <v>14</v>
      </c>
      <c r="D11" s="67" t="e">
        <f>#REF!</f>
        <v>#REF!</v>
      </c>
      <c r="E11" s="67">
        <v>20</v>
      </c>
      <c r="F11" s="37"/>
      <c r="G11" s="38">
        <f>ROUND(E11*F11,2)</f>
        <v>0</v>
      </c>
      <c r="H11" s="39"/>
      <c r="I11" s="41"/>
      <c r="J11" s="17"/>
      <c r="K11" s="18"/>
    </row>
    <row r="12" spans="1:13" ht="15" x14ac:dyDescent="0.25">
      <c r="A12" s="35" t="s">
        <v>28</v>
      </c>
      <c r="B12" s="36"/>
      <c r="C12" s="70" t="s">
        <v>61</v>
      </c>
      <c r="D12" s="67" t="e">
        <f>#REF!</f>
        <v>#REF!</v>
      </c>
      <c r="E12" s="67">
        <v>200</v>
      </c>
      <c r="F12" s="37"/>
      <c r="G12" s="38">
        <f t="shared" ref="G12:G20" si="0">ROUND(E12*F12,2)</f>
        <v>0</v>
      </c>
      <c r="H12" s="39"/>
      <c r="I12" s="41"/>
      <c r="J12" s="17"/>
      <c r="K12" s="18"/>
    </row>
    <row r="13" spans="1:13" ht="15" x14ac:dyDescent="0.25">
      <c r="A13" s="35" t="s">
        <v>29</v>
      </c>
      <c r="B13" s="36"/>
      <c r="C13" s="70" t="s">
        <v>15</v>
      </c>
      <c r="D13" s="67" t="e">
        <f>#REF!</f>
        <v>#REF!</v>
      </c>
      <c r="E13" s="67">
        <v>500</v>
      </c>
      <c r="F13" s="37"/>
      <c r="G13" s="38">
        <f t="shared" si="0"/>
        <v>0</v>
      </c>
      <c r="H13" s="39"/>
      <c r="I13" s="41"/>
      <c r="J13" s="17"/>
      <c r="K13" s="18"/>
    </row>
    <row r="14" spans="1:13" ht="25.5" x14ac:dyDescent="0.25">
      <c r="A14" s="35" t="s">
        <v>30</v>
      </c>
      <c r="B14" s="36"/>
      <c r="C14" s="70" t="s">
        <v>16</v>
      </c>
      <c r="D14" s="67" t="e">
        <f>#REF!</f>
        <v>#REF!</v>
      </c>
      <c r="E14" s="67">
        <v>35</v>
      </c>
      <c r="F14" s="37"/>
      <c r="G14" s="38">
        <f t="shared" si="0"/>
        <v>0</v>
      </c>
      <c r="H14" s="39"/>
      <c r="I14" s="41"/>
      <c r="J14" s="17"/>
      <c r="K14" s="18"/>
    </row>
    <row r="15" spans="1:13" ht="15" x14ac:dyDescent="0.25">
      <c r="A15" s="35" t="s">
        <v>31</v>
      </c>
      <c r="B15" s="36"/>
      <c r="C15" s="70" t="s">
        <v>17</v>
      </c>
      <c r="D15" s="67" t="e">
        <f>#REF!</f>
        <v>#REF!</v>
      </c>
      <c r="E15" s="67">
        <v>35</v>
      </c>
      <c r="F15" s="37"/>
      <c r="G15" s="38">
        <f t="shared" si="0"/>
        <v>0</v>
      </c>
      <c r="H15" s="39"/>
      <c r="I15" s="41"/>
      <c r="J15" s="17"/>
      <c r="K15" s="18"/>
    </row>
    <row r="16" spans="1:13" ht="25.5" x14ac:dyDescent="0.25">
      <c r="A16" s="35" t="s">
        <v>32</v>
      </c>
      <c r="B16" s="36"/>
      <c r="C16" s="70" t="s">
        <v>18</v>
      </c>
      <c r="D16" s="67" t="e">
        <f>#REF!</f>
        <v>#REF!</v>
      </c>
      <c r="E16" s="67">
        <v>70</v>
      </c>
      <c r="F16" s="37"/>
      <c r="G16" s="38">
        <f t="shared" si="0"/>
        <v>0</v>
      </c>
      <c r="H16" s="39"/>
      <c r="I16" s="41"/>
      <c r="J16" s="17"/>
      <c r="K16" s="18"/>
    </row>
    <row r="17" spans="1:11" ht="25.5" x14ac:dyDescent="0.25">
      <c r="A17" s="35" t="s">
        <v>34</v>
      </c>
      <c r="B17" s="66"/>
      <c r="C17" s="70" t="s">
        <v>33</v>
      </c>
      <c r="D17" s="67" t="e">
        <f>#REF!</f>
        <v>#REF!</v>
      </c>
      <c r="E17" s="67">
        <v>35</v>
      </c>
      <c r="F17" s="37"/>
      <c r="G17" s="38">
        <f t="shared" si="0"/>
        <v>0</v>
      </c>
      <c r="H17" s="39"/>
      <c r="I17" s="41"/>
      <c r="J17" s="17"/>
      <c r="K17" s="18"/>
    </row>
    <row r="18" spans="1:11" ht="15" x14ac:dyDescent="0.25">
      <c r="A18" s="35" t="s">
        <v>35</v>
      </c>
      <c r="B18" s="36"/>
      <c r="C18" s="70" t="s">
        <v>19</v>
      </c>
      <c r="D18" s="67" t="e">
        <f>#REF!</f>
        <v>#REF!</v>
      </c>
      <c r="E18" s="67">
        <v>70</v>
      </c>
      <c r="F18" s="37"/>
      <c r="G18" s="38">
        <f t="shared" si="0"/>
        <v>0</v>
      </c>
      <c r="H18" s="39"/>
      <c r="I18" s="41"/>
      <c r="J18" s="17"/>
      <c r="K18" s="18"/>
    </row>
    <row r="19" spans="1:11" ht="25.5" x14ac:dyDescent="0.25">
      <c r="A19" s="35" t="s">
        <v>36</v>
      </c>
      <c r="B19" s="66"/>
      <c r="C19" s="70" t="s">
        <v>20</v>
      </c>
      <c r="D19" s="67" t="e">
        <f>#REF!</f>
        <v>#REF!</v>
      </c>
      <c r="E19" s="67">
        <v>100</v>
      </c>
      <c r="F19" s="37"/>
      <c r="G19" s="38">
        <f t="shared" si="0"/>
        <v>0</v>
      </c>
      <c r="H19" s="39"/>
      <c r="I19" s="41"/>
      <c r="J19" s="17"/>
      <c r="K19" s="18"/>
    </row>
    <row r="20" spans="1:11" ht="15" x14ac:dyDescent="0.25">
      <c r="A20" s="35" t="s">
        <v>37</v>
      </c>
      <c r="B20" s="66"/>
      <c r="C20" s="70" t="s">
        <v>21</v>
      </c>
      <c r="D20" s="67" t="e">
        <f>#REF!</f>
        <v>#REF!</v>
      </c>
      <c r="E20" s="67">
        <v>60</v>
      </c>
      <c r="F20" s="37"/>
      <c r="G20" s="38">
        <f t="shared" si="0"/>
        <v>0</v>
      </c>
      <c r="H20" s="39"/>
      <c r="I20" s="41"/>
      <c r="J20" s="17"/>
      <c r="K20" s="18"/>
    </row>
    <row r="21" spans="1:11" ht="15" x14ac:dyDescent="0.25">
      <c r="A21" s="42"/>
      <c r="B21" s="43"/>
      <c r="C21" s="44"/>
      <c r="D21" s="45"/>
      <c r="E21" s="45"/>
      <c r="F21" s="46"/>
      <c r="G21" s="47"/>
      <c r="H21" s="48">
        <f>SUM(G11:G20)</f>
        <v>0</v>
      </c>
      <c r="I21" s="41"/>
      <c r="J21" s="17"/>
      <c r="K21" s="18"/>
    </row>
    <row r="22" spans="1:11" ht="15.75" thickBot="1" x14ac:dyDescent="0.3">
      <c r="A22" s="49"/>
      <c r="B22" s="50"/>
      <c r="C22" s="50"/>
      <c r="D22" s="50"/>
      <c r="E22" s="50"/>
      <c r="F22" s="50"/>
      <c r="G22" s="50"/>
      <c r="H22" s="51"/>
      <c r="I22" s="41"/>
      <c r="J22" s="17"/>
    </row>
    <row r="23" spans="1:11" ht="15" thickBot="1" x14ac:dyDescent="0.3">
      <c r="A23" s="493" t="s">
        <v>9</v>
      </c>
      <c r="B23" s="494"/>
      <c r="C23" s="494"/>
      <c r="D23" s="494"/>
      <c r="E23" s="494"/>
      <c r="F23" s="494"/>
      <c r="G23" s="494"/>
      <c r="H23" s="52">
        <f>H21</f>
        <v>0</v>
      </c>
      <c r="I23" s="41"/>
      <c r="J23" s="17"/>
    </row>
    <row r="24" spans="1:11" x14ac:dyDescent="0.25">
      <c r="I24" s="41"/>
    </row>
    <row r="25" spans="1:11" ht="16.5" x14ac:dyDescent="0.25">
      <c r="A25" s="490"/>
      <c r="B25" s="490"/>
      <c r="C25" s="490"/>
      <c r="D25" s="490"/>
      <c r="E25" s="490"/>
      <c r="F25" s="490"/>
      <c r="G25" s="490"/>
      <c r="H25" s="490"/>
    </row>
    <row r="26" spans="1:11" ht="16.5" x14ac:dyDescent="0.25">
      <c r="A26" s="490"/>
      <c r="B26" s="490"/>
      <c r="C26" s="490"/>
      <c r="D26" s="490"/>
      <c r="E26" s="490"/>
      <c r="F26" s="490"/>
      <c r="G26" s="490"/>
      <c r="H26" s="490"/>
    </row>
  </sheetData>
  <mergeCells count="10">
    <mergeCell ref="A7:H7"/>
    <mergeCell ref="A23:G23"/>
    <mergeCell ref="A25:H25"/>
    <mergeCell ref="A26:H26"/>
    <mergeCell ref="A1:H1"/>
    <mergeCell ref="A2:H2"/>
    <mergeCell ref="A3:G3"/>
    <mergeCell ref="A4:H4"/>
    <mergeCell ref="A5:H5"/>
    <mergeCell ref="A6:H6"/>
  </mergeCells>
  <pageMargins left="0.511811024" right="0.511811024" top="0.78740157499999996" bottom="0.78740157499999996" header="0.31496062000000002" footer="0.31496062000000002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14</vt:i4>
      </vt:variant>
    </vt:vector>
  </HeadingPairs>
  <TitlesOfParts>
    <vt:vector size="26" baseType="lpstr">
      <vt:lpstr>RESUMO</vt:lpstr>
      <vt:lpstr>CRONOGR</vt:lpstr>
      <vt:lpstr>WCs</vt:lpstr>
      <vt:lpstr>Inst. Cx D'águas</vt:lpstr>
      <vt:lpstr>TOMADAS</vt:lpstr>
      <vt:lpstr>COMP TOM E ATERR</vt:lpstr>
      <vt:lpstr>ELEVADOR</vt:lpstr>
      <vt:lpstr>INCÊNDIO</vt:lpstr>
      <vt:lpstr>SPDA</vt:lpstr>
      <vt:lpstr>HIDRANTE</vt:lpstr>
      <vt:lpstr>ACESSIBIL</vt:lpstr>
      <vt:lpstr>B.D.I</vt:lpstr>
      <vt:lpstr>ACESSIBIL!Area_de_impressao</vt:lpstr>
      <vt:lpstr>B.D.I!Area_de_impressao</vt:lpstr>
      <vt:lpstr>'COMP TOM E ATERR'!Area_de_impressao</vt:lpstr>
      <vt:lpstr>ELEVADOR!Area_de_impressao</vt:lpstr>
      <vt:lpstr>HIDRANTE!Area_de_impressao</vt:lpstr>
      <vt:lpstr>INCÊNDIO!Area_de_impressao</vt:lpstr>
      <vt:lpstr>RESUMO!Area_de_impressao</vt:lpstr>
      <vt:lpstr>SPDA!Area_de_impressao</vt:lpstr>
      <vt:lpstr>TOMADAS!Area_de_impressao</vt:lpstr>
      <vt:lpstr>WCs!Area_de_impressao</vt:lpstr>
      <vt:lpstr>ACESSIBIL!Titulos_de_impressao</vt:lpstr>
      <vt:lpstr>ELEVADOR!Titulos_de_impressao</vt:lpstr>
      <vt:lpstr>TOMADAS!Titulos_de_impressao</vt:lpstr>
      <vt:lpstr>WCs!Titulos_de_impressao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Hércules Lima de Medeiros</dc:creator>
  <cp:lastModifiedBy>Emanoel Cézar de Souza Alencar</cp:lastModifiedBy>
  <cp:lastPrinted>2017-03-28T20:46:05Z</cp:lastPrinted>
  <dcterms:created xsi:type="dcterms:W3CDTF">2015-10-02T12:58:30Z</dcterms:created>
  <dcterms:modified xsi:type="dcterms:W3CDTF">2017-03-29T12:29:35Z</dcterms:modified>
</cp:coreProperties>
</file>