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BKMax\BKMax\Licitação\2019\Licitação Grupo Gerador_Irrigação\"/>
    </mc:Choice>
  </mc:AlternateContent>
  <bookViews>
    <workbookView xWindow="0" yWindow="900" windowWidth="15480" windowHeight="7290" tabRatio="689" activeTab="3"/>
  </bookViews>
  <sheets>
    <sheet name="PLANILHA ORÇAMENTÁRIA" sheetId="10" r:id="rId1"/>
    <sheet name="COMPOSIÇÃO" sheetId="18" r:id="rId2"/>
    <sheet name="BDI" sheetId="11" r:id="rId3"/>
    <sheet name="COTAÇÕES" sheetId="14" r:id="rId4"/>
  </sheets>
  <externalReferences>
    <externalReference r:id="rId5"/>
    <externalReference r:id="rId6"/>
    <externalReference r:id="rId7"/>
  </externalReferences>
  <definedNames>
    <definedName name="_aga14" localSheetId="2">[1]Insumos!#REF!</definedName>
    <definedName name="_aga14" localSheetId="1">[1]Insumos!#REF!</definedName>
    <definedName name="_aga14" localSheetId="0">[1]Insumos!#REF!</definedName>
    <definedName name="_aga14">[1]Insumos!#REF!</definedName>
    <definedName name="_aga16" localSheetId="2">[1]Insumos!#REF!</definedName>
    <definedName name="_aga16" localSheetId="1">[1]Insumos!#REF!</definedName>
    <definedName name="_aga16" localSheetId="0">[1]Insumos!#REF!</definedName>
    <definedName name="_aga16">[1]Insumos!#REF!</definedName>
    <definedName name="_asc321" localSheetId="1">[1]Insumos!#REF!</definedName>
    <definedName name="_asc321" localSheetId="0">[1]Insumos!#REF!</definedName>
    <definedName name="_asc321">[1]Insumos!#REF!</definedName>
    <definedName name="_bur3220" localSheetId="1">[1]Insumos!#REF!</definedName>
    <definedName name="_bur3220" localSheetId="0">[1]Insumos!#REF!</definedName>
    <definedName name="_bur3220">[1]Insumos!#REF!</definedName>
    <definedName name="_cap20" localSheetId="1">[1]Insumos!#REF!</definedName>
    <definedName name="_cap20" localSheetId="0">[1]Insumos!#REF!</definedName>
    <definedName name="_cap20">[1]Insumos!#REF!</definedName>
    <definedName name="_ccr12" localSheetId="1">[1]Insumos!#REF!</definedName>
    <definedName name="_ccr12" localSheetId="0">[1]Insumos!#REF!</definedName>
    <definedName name="_ccr12">[1]Insumos!#REF!</definedName>
    <definedName name="_cva32" localSheetId="1">[1]Insumos!#REF!</definedName>
    <definedName name="_cva32" localSheetId="0">[1]Insumos!#REF!</definedName>
    <definedName name="_cva32">[1]Insumos!#REF!</definedName>
    <definedName name="_cva50" localSheetId="1">[1]Insumos!#REF!</definedName>
    <definedName name="_cva50" localSheetId="0">[1]Insumos!#REF!</definedName>
    <definedName name="_cva50">[1]Insumos!#REF!</definedName>
    <definedName name="_cva60" localSheetId="1">[1]Insumos!#REF!</definedName>
    <definedName name="_cva60" localSheetId="0">[1]Insumos!#REF!</definedName>
    <definedName name="_cva60">[1]Insumos!#REF!</definedName>
    <definedName name="_cve45100" localSheetId="1">[1]Insumos!#REF!</definedName>
    <definedName name="_cve45100" localSheetId="0">[1]Insumos!#REF!</definedName>
    <definedName name="_cve45100">[1]Insumos!#REF!</definedName>
    <definedName name="_cve90100" localSheetId="1">[1]Insumos!#REF!</definedName>
    <definedName name="_cve90100" localSheetId="0">[1]Insumos!#REF!</definedName>
    <definedName name="_cve90100">[1]Insumos!#REF!</definedName>
    <definedName name="_cve9040" localSheetId="1">[1]Insumos!#REF!</definedName>
    <definedName name="_cve9040" localSheetId="0">[1]Insumos!#REF!</definedName>
    <definedName name="_cve9040">[1]Insumos!#REF!</definedName>
    <definedName name="_djm10" localSheetId="1">[1]Insumos!#REF!</definedName>
    <definedName name="_djm10" localSheetId="0">[1]Insumos!#REF!</definedName>
    <definedName name="_djm10">[1]Insumos!#REF!</definedName>
    <definedName name="_djm15" localSheetId="1">[1]Insumos!#REF!</definedName>
    <definedName name="_djm15" localSheetId="0">[1]Insumos!#REF!</definedName>
    <definedName name="_djm15">[1]Insumos!#REF!</definedName>
    <definedName name="_epl2" localSheetId="1">[1]Insumos!#REF!</definedName>
    <definedName name="_epl2" localSheetId="0">[1]Insumos!#REF!</definedName>
    <definedName name="_epl2">[1]Insumos!#REF!</definedName>
    <definedName name="_epl5" localSheetId="1">[1]Insumos!#REF!</definedName>
    <definedName name="_epl5" localSheetId="0">[1]Insumos!#REF!</definedName>
    <definedName name="_epl5">[1]Insumos!#REF!</definedName>
    <definedName name="_est15" localSheetId="1">[1]Insumos!#REF!</definedName>
    <definedName name="_est15" localSheetId="0">[1]Insumos!#REF!</definedName>
    <definedName name="_est15">[1]Insumos!#REF!</definedName>
    <definedName name="_fil1" localSheetId="1">[1]Insumos!#REF!</definedName>
    <definedName name="_fil1" localSheetId="0">[1]Insumos!#REF!</definedName>
    <definedName name="_fil1">[1]Insumos!#REF!</definedName>
    <definedName name="_fil2" localSheetId="1">[1]Insumos!#REF!</definedName>
    <definedName name="_fil2" localSheetId="0">[1]Insumos!#REF!</definedName>
    <definedName name="_fil2">[1]Insumos!#REF!</definedName>
    <definedName name="_fio12" localSheetId="1">[1]Insumos!#REF!</definedName>
    <definedName name="_fio12" localSheetId="0">[1]Insumos!#REF!</definedName>
    <definedName name="_fio12">[1]Insumos!#REF!</definedName>
    <definedName name="_fis5" localSheetId="1">[1]Insumos!#REF!</definedName>
    <definedName name="_fis5" localSheetId="0">[1]Insumos!#REF!</definedName>
    <definedName name="_fis5">[1]Insumos!#REF!</definedName>
    <definedName name="_flf50" localSheetId="1">[1]Insumos!#REF!</definedName>
    <definedName name="_flf50" localSheetId="0">[1]Insumos!#REF!</definedName>
    <definedName name="_flf50">[1]Insumos!#REF!</definedName>
    <definedName name="_flf60" localSheetId="1">[1]Insumos!#REF!</definedName>
    <definedName name="_flf60" localSheetId="0">[1]Insumos!#REF!</definedName>
    <definedName name="_flf60">[1]Insumos!#REF!</definedName>
    <definedName name="_fpd12" localSheetId="1">[1]Insumos!#REF!</definedName>
    <definedName name="_fpd12" localSheetId="0">[1]Insumos!#REF!</definedName>
    <definedName name="_fpd12">[1]Insumos!#REF!</definedName>
    <definedName name="_fvr10" localSheetId="1">[1]Insumos!#REF!</definedName>
    <definedName name="_fvr10" localSheetId="0">[1]Insumos!#REF!</definedName>
    <definedName name="_fvr10">[1]Insumos!#REF!</definedName>
    <definedName name="_itu1" localSheetId="1">[1]Insumos!#REF!</definedName>
    <definedName name="_itu1" localSheetId="0">[1]Insumos!#REF!</definedName>
    <definedName name="_itu1">[1]Insumos!#REF!</definedName>
    <definedName name="_jla20" localSheetId="1">[1]Insumos!#REF!</definedName>
    <definedName name="_jla20" localSheetId="0">[1]Insumos!#REF!</definedName>
    <definedName name="_jla20">[1]Insumos!#REF!</definedName>
    <definedName name="_jla32" localSheetId="1">[1]Insumos!#REF!</definedName>
    <definedName name="_jla32" localSheetId="0">[1]Insumos!#REF!</definedName>
    <definedName name="_jla32">[1]Insumos!#REF!</definedName>
    <definedName name="_lpi100" localSheetId="1">[1]Insumos!#REF!</definedName>
    <definedName name="_lpi100" localSheetId="0">[1]Insumos!#REF!</definedName>
    <definedName name="_lpi100">[1]Insumos!#REF!</definedName>
    <definedName name="_lvg10060" localSheetId="1">[1]Insumos!#REF!</definedName>
    <definedName name="_lvg10060" localSheetId="0">[1]Insumos!#REF!</definedName>
    <definedName name="_lvg10060">[1]Insumos!#REF!</definedName>
    <definedName name="_lvp32" localSheetId="1">[1]Insumos!#REF!</definedName>
    <definedName name="_lvp32" localSheetId="0">[1]Insumos!#REF!</definedName>
    <definedName name="_lvp32">[1]Insumos!#REF!</definedName>
    <definedName name="_lxa1" localSheetId="1">#REF!</definedName>
    <definedName name="_lxa1">#REF!</definedName>
    <definedName name="_man50" localSheetId="1">[1]Insumos!#REF!</definedName>
    <definedName name="_man50" localSheetId="0">[1]Insumos!#REF!</definedName>
    <definedName name="_man50">[1]Insumos!#REF!</definedName>
    <definedName name="_ope1" localSheetId="1">[1]Insumos!#REF!</definedName>
    <definedName name="_ope1" localSheetId="0">[1]Insumos!#REF!</definedName>
    <definedName name="_ope1">[1]Insumos!#REF!</definedName>
    <definedName name="_ope2" localSheetId="1">[1]Insumos!#REF!</definedName>
    <definedName name="_ope2" localSheetId="0">[1]Insumos!#REF!</definedName>
    <definedName name="_ope2">[1]Insumos!#REF!</definedName>
    <definedName name="_ope3" localSheetId="1">[1]Insumos!#REF!</definedName>
    <definedName name="_ope3" localSheetId="0">[1]Insumos!#REF!</definedName>
    <definedName name="_ope3">[1]Insumos!#REF!</definedName>
    <definedName name="_pne1" localSheetId="1">[1]Insumos!#REF!</definedName>
    <definedName name="_pne1" localSheetId="0">[1]Insumos!#REF!</definedName>
    <definedName name="_pne1">[1]Insumos!#REF!</definedName>
    <definedName name="_pne2" localSheetId="1">[1]Insumos!#REF!</definedName>
    <definedName name="_pne2" localSheetId="0">[1]Insumos!#REF!</definedName>
    <definedName name="_pne2">[1]Insumos!#REF!</definedName>
    <definedName name="_prg1515" localSheetId="1">[1]Insumos!#REF!</definedName>
    <definedName name="_prg1515" localSheetId="0">[1]Insumos!#REF!</definedName>
    <definedName name="_prg1515">[1]Insumos!#REF!</definedName>
    <definedName name="_prg1827" localSheetId="1">[1]Insumos!#REF!</definedName>
    <definedName name="_prg1827" localSheetId="0">[1]Insumos!#REF!</definedName>
    <definedName name="_prg1827">[1]Insumos!#REF!</definedName>
    <definedName name="_ptc7" localSheetId="1">#REF!</definedName>
    <definedName name="_ptc7">#REF!</definedName>
    <definedName name="_ptm6" localSheetId="1">[1]Insumos!#REF!</definedName>
    <definedName name="_ptm6" localSheetId="0">[1]Insumos!#REF!</definedName>
    <definedName name="_ptm6">[1]Insumos!#REF!</definedName>
    <definedName name="_qdm3" localSheetId="1">[1]Insumos!#REF!</definedName>
    <definedName name="_qdm3" localSheetId="0">[1]Insumos!#REF!</definedName>
    <definedName name="_qdm3">[1]Insumos!#REF!</definedName>
    <definedName name="_rcm10" localSheetId="1">[1]Insumos!#REF!</definedName>
    <definedName name="_rcm10" localSheetId="0">[1]Insumos!#REF!</definedName>
    <definedName name="_rcm10">[1]Insumos!#REF!</definedName>
    <definedName name="_rcm15" localSheetId="1">[1]Insumos!#REF!</definedName>
    <definedName name="_rcm15" localSheetId="0">[1]Insumos!#REF!</definedName>
    <definedName name="_rcm15">[1]Insumos!#REF!</definedName>
    <definedName name="_rcm20" localSheetId="1">[1]Insumos!#REF!</definedName>
    <definedName name="_rcm20" localSheetId="0">[1]Insumos!#REF!</definedName>
    <definedName name="_rcm20">[1]Insumos!#REF!</definedName>
    <definedName name="_rcm5" localSheetId="1">[1]Insumos!#REF!</definedName>
    <definedName name="_rcm5" localSheetId="0">[1]Insumos!#REF!</definedName>
    <definedName name="_rcm5">[1]Insumos!#REF!</definedName>
    <definedName name="_res10" localSheetId="1">[1]Insumos!#REF!</definedName>
    <definedName name="_res10" localSheetId="0">[1]Insumos!#REF!</definedName>
    <definedName name="_res10">[1]Insumos!#REF!</definedName>
    <definedName name="_res15" localSheetId="1">[1]Insumos!#REF!</definedName>
    <definedName name="_res15" localSheetId="0">[1]Insumos!#REF!</definedName>
    <definedName name="_res15">[1]Insumos!#REF!</definedName>
    <definedName name="_res5" localSheetId="1">[1]Insumos!#REF!</definedName>
    <definedName name="_res5" localSheetId="0">[1]Insumos!#REF!</definedName>
    <definedName name="_res5">[1]Insumos!#REF!</definedName>
    <definedName name="_rge32" localSheetId="1">[1]Insumos!#REF!</definedName>
    <definedName name="_rge32" localSheetId="0">[1]Insumos!#REF!</definedName>
    <definedName name="_rge32">[1]Insumos!#REF!</definedName>
    <definedName name="_rgf60" localSheetId="1">[1]Insumos!#REF!</definedName>
    <definedName name="_rgf60" localSheetId="0">[1]Insumos!#REF!</definedName>
    <definedName name="_rgf60">[1]Insumos!#REF!</definedName>
    <definedName name="_rgp1" localSheetId="1">[1]Insumos!#REF!</definedName>
    <definedName name="_rgp1" localSheetId="0">[1]Insumos!#REF!</definedName>
    <definedName name="_rgp1">[1]Insumos!#REF!</definedName>
    <definedName name="_tap100" localSheetId="1">[1]Insumos!#REF!</definedName>
    <definedName name="_tap100" localSheetId="0">[1]Insumos!#REF!</definedName>
    <definedName name="_tap100">[1]Insumos!#REF!</definedName>
    <definedName name="_tb112" localSheetId="1">[1]Insumos!#REF!</definedName>
    <definedName name="_tb112" localSheetId="0">[1]Insumos!#REF!</definedName>
    <definedName name="_tb112">[1]Insumos!#REF!</definedName>
    <definedName name="_tb16" localSheetId="1">[1]Insumos!#REF!</definedName>
    <definedName name="_tb16" localSheetId="0">[1]Insumos!#REF!</definedName>
    <definedName name="_tb16">[1]Insumos!#REF!</definedName>
    <definedName name="_tb19" localSheetId="1">[1]Insumos!#REF!</definedName>
    <definedName name="_tb19" localSheetId="0">[1]Insumos!#REF!</definedName>
    <definedName name="_tb19">[1]Insumos!#REF!</definedName>
    <definedName name="_tba20" localSheetId="1">[1]Insumos!#REF!</definedName>
    <definedName name="_tba20" localSheetId="0">[1]Insumos!#REF!</definedName>
    <definedName name="_tba20">[1]Insumos!#REF!</definedName>
    <definedName name="_tba32" localSheetId="1">[1]Insumos!#REF!</definedName>
    <definedName name="_tba32" localSheetId="0">[1]Insumos!#REF!</definedName>
    <definedName name="_tba32">[1]Insumos!#REF!</definedName>
    <definedName name="_tba50" localSheetId="1">[1]Insumos!#REF!</definedName>
    <definedName name="_tba50" localSheetId="0">[1]Insumos!#REF!</definedName>
    <definedName name="_tba50">[1]Insumos!#REF!</definedName>
    <definedName name="_tba60" localSheetId="1">[1]Insumos!#REF!</definedName>
    <definedName name="_tba60" localSheetId="0">[1]Insumos!#REF!</definedName>
    <definedName name="_tba60">[1]Insumos!#REF!</definedName>
    <definedName name="_tbe100" localSheetId="1">[1]Insumos!#REF!</definedName>
    <definedName name="_tbe100" localSheetId="0">[1]Insumos!#REF!</definedName>
    <definedName name="_tbe100">[1]Insumos!#REF!</definedName>
    <definedName name="_tbe40" localSheetId="1">[1]Insumos!#REF!</definedName>
    <definedName name="_tbe40" localSheetId="0">[1]Insumos!#REF!</definedName>
    <definedName name="_tbe40">[1]Insumos!#REF!</definedName>
    <definedName name="_tbe50" localSheetId="1">[1]Insumos!#REF!</definedName>
    <definedName name="_tbe50" localSheetId="0">[1]Insumos!#REF!</definedName>
    <definedName name="_tbe50">[1]Insumos!#REF!</definedName>
    <definedName name="_tca80" localSheetId="1">[1]Insumos!#REF!</definedName>
    <definedName name="_tca80" localSheetId="0">[1]Insumos!#REF!</definedName>
    <definedName name="_tca80">[1]Insumos!#REF!</definedName>
    <definedName name="_tea32" localSheetId="1">[1]Insumos!#REF!</definedName>
    <definedName name="_tea32" localSheetId="0">[1]Insumos!#REF!</definedName>
    <definedName name="_tea32">[1]Insumos!#REF!</definedName>
    <definedName name="_tea4560" localSheetId="1">[1]Insumos!#REF!</definedName>
    <definedName name="_tea4560" localSheetId="0">[1]Insumos!#REF!</definedName>
    <definedName name="_tea4560">[1]Insumos!#REF!</definedName>
    <definedName name="_tee100" localSheetId="1">[1]Insumos!#REF!</definedName>
    <definedName name="_tee100" localSheetId="0">[1]Insumos!#REF!</definedName>
    <definedName name="_tee100">[1]Insumos!#REF!</definedName>
    <definedName name="_ter10050" localSheetId="1">[1]Insumos!#REF!</definedName>
    <definedName name="_ter10050" localSheetId="0">[1]Insumos!#REF!</definedName>
    <definedName name="_ter10050">[1]Insumos!#REF!</definedName>
    <definedName name="_tfg50" localSheetId="1">[1]Insumos!#REF!</definedName>
    <definedName name="_tfg50" localSheetId="0">[1]Insumos!#REF!</definedName>
    <definedName name="_tfg50">[1]Insumos!#REF!</definedName>
    <definedName name="_tlf6" localSheetId="1">[1]Insumos!#REF!</definedName>
    <definedName name="_tlf6" localSheetId="0">[1]Insumos!#REF!</definedName>
    <definedName name="_tlf6">[1]Insumos!#REF!</definedName>
    <definedName name="_tub10012" localSheetId="1">[1]Insumos!#REF!</definedName>
    <definedName name="_tub10012" localSheetId="0">[1]Insumos!#REF!</definedName>
    <definedName name="_tub10012">[1]Insumos!#REF!</definedName>
    <definedName name="_tub10015" localSheetId="1">[1]Insumos!#REF!</definedName>
    <definedName name="_tub10015" localSheetId="0">[1]Insumos!#REF!</definedName>
    <definedName name="_tub10015">[1]Insumos!#REF!</definedName>
    <definedName name="_tub10020" localSheetId="1">[1]Insumos!#REF!</definedName>
    <definedName name="_tub10020" localSheetId="0">[1]Insumos!#REF!</definedName>
    <definedName name="_tub10020">[1]Insumos!#REF!</definedName>
    <definedName name="_tub15012" localSheetId="1">[1]Insumos!#REF!</definedName>
    <definedName name="_tub15012" localSheetId="0">[1]Insumos!#REF!</definedName>
    <definedName name="_tub15012">[1]Insumos!#REF!</definedName>
    <definedName name="_tub4012" localSheetId="1">[1]Insumos!#REF!</definedName>
    <definedName name="_tub4012" localSheetId="0">[1]Insumos!#REF!</definedName>
    <definedName name="_tub4012">[1]Insumos!#REF!</definedName>
    <definedName name="_tub4015" localSheetId="1">[1]Insumos!#REF!</definedName>
    <definedName name="_tub4015" localSheetId="0">[1]Insumos!#REF!</definedName>
    <definedName name="_tub4015">[1]Insumos!#REF!</definedName>
    <definedName name="_tub4020" localSheetId="1">[1]Insumos!#REF!</definedName>
    <definedName name="_tub4020" localSheetId="0">[1]Insumos!#REF!</definedName>
    <definedName name="_tub4020">[1]Insumos!#REF!</definedName>
    <definedName name="_tub5012" localSheetId="1">[1]Insumos!#REF!</definedName>
    <definedName name="_tub5012" localSheetId="0">[1]Insumos!#REF!</definedName>
    <definedName name="_tub5012">[1]Insumos!#REF!</definedName>
    <definedName name="_tub5015" localSheetId="1">[1]Insumos!#REF!</definedName>
    <definedName name="_tub5015" localSheetId="0">[1]Insumos!#REF!</definedName>
    <definedName name="_tub5015">[1]Insumos!#REF!</definedName>
    <definedName name="_tub5020" localSheetId="1">[1]Insumos!#REF!</definedName>
    <definedName name="_tub5020" localSheetId="0">[1]Insumos!#REF!</definedName>
    <definedName name="_tub5020">[1]Insumos!#REF!</definedName>
    <definedName name="_tub7512" localSheetId="1">[1]Insumos!#REF!</definedName>
    <definedName name="_tub7512" localSheetId="0">[1]Insumos!#REF!</definedName>
    <definedName name="_tub7512">[1]Insumos!#REF!</definedName>
    <definedName name="_tub7515" localSheetId="1">[1]Insumos!#REF!</definedName>
    <definedName name="_tub7515" localSheetId="0">[1]Insumos!#REF!</definedName>
    <definedName name="_tub7515">[1]Insumos!#REF!</definedName>
    <definedName name="_tub7520" localSheetId="1">[1]Insumos!#REF!</definedName>
    <definedName name="_tub7520" localSheetId="0">[1]Insumos!#REF!</definedName>
    <definedName name="_tub7520">[1]Insumos!#REF!</definedName>
    <definedName name="acl" localSheetId="1">[1]Insumos!#REF!</definedName>
    <definedName name="acl" localSheetId="0">[1]Insumos!#REF!</definedName>
    <definedName name="acl">[1]Insumos!#REF!</definedName>
    <definedName name="aço" localSheetId="1">[1]Insumos!#REF!</definedName>
    <definedName name="aço" localSheetId="0">[1]Insumos!#REF!</definedName>
    <definedName name="aço">[1]Insumos!#REF!</definedName>
    <definedName name="ade" localSheetId="1">[1]Insumos!#REF!</definedName>
    <definedName name="ade" localSheetId="0">[1]Insumos!#REF!</definedName>
    <definedName name="ade">[1]Insumos!#REF!</definedName>
    <definedName name="adtimp" localSheetId="1">[1]Insumos!#REF!</definedName>
    <definedName name="adtimp" localSheetId="0">[1]Insumos!#REF!</definedName>
    <definedName name="adtimp">[1]Insumos!#REF!</definedName>
    <definedName name="afi" localSheetId="1">[1]Insumos!#REF!</definedName>
    <definedName name="afi" localSheetId="0">[1]Insumos!#REF!</definedName>
    <definedName name="afi">[1]Insumos!#REF!</definedName>
    <definedName name="afp" localSheetId="1">[1]Insumos!#REF!</definedName>
    <definedName name="afp" localSheetId="0">[1]Insumos!#REF!</definedName>
    <definedName name="afp">[1]Insumos!#REF!</definedName>
    <definedName name="agr" localSheetId="1">[1]Insumos!#REF!</definedName>
    <definedName name="agr" localSheetId="0">[1]Insumos!#REF!</definedName>
    <definedName name="agr">[1]Insumos!#REF!</definedName>
    <definedName name="amc" localSheetId="1">[1]Insumos!#REF!</definedName>
    <definedName name="amc" localSheetId="0">[1]Insumos!#REF!</definedName>
    <definedName name="amc">[1]Insumos!#REF!</definedName>
    <definedName name="amd" localSheetId="1">[1]Insumos!#REF!</definedName>
    <definedName name="amd" localSheetId="0">[1]Insumos!#REF!</definedName>
    <definedName name="amd">[1]Insumos!#REF!</definedName>
    <definedName name="ame" localSheetId="1">[1]Insumos!#REF!</definedName>
    <definedName name="ame" localSheetId="0">[1]Insumos!#REF!</definedName>
    <definedName name="ame">[1]Insumos!#REF!</definedName>
    <definedName name="amm" localSheetId="1">[1]Insumos!#REF!</definedName>
    <definedName name="amm" localSheetId="0">[1]Insumos!#REF!</definedName>
    <definedName name="amm">[1]Insumos!#REF!</definedName>
    <definedName name="anb" localSheetId="1">[1]Insumos!#REF!</definedName>
    <definedName name="anb" localSheetId="0">[1]Insumos!#REF!</definedName>
    <definedName name="anb">[1]Insumos!#REF!</definedName>
    <definedName name="apc" localSheetId="1">#REF!</definedName>
    <definedName name="apc">#REF!</definedName>
    <definedName name="apmfs" localSheetId="1">[1]Insumos!#REF!</definedName>
    <definedName name="apmfs" localSheetId="0">[1]Insumos!#REF!</definedName>
    <definedName name="apmfs">[1]Insumos!#REF!</definedName>
    <definedName name="are" localSheetId="1">[1]Insumos!#REF!</definedName>
    <definedName name="are" localSheetId="0">[1]Insumos!#REF!</definedName>
    <definedName name="are">[1]Insumos!#REF!</definedName>
    <definedName name="_xlnm.Print_Area" localSheetId="1">COMPOSIÇÃO!$B$1:$I$113</definedName>
    <definedName name="_xlnm.Print_Area" localSheetId="3">COTAÇÕES!$B$1:$P$21</definedName>
    <definedName name="_xlnm.Print_Area" localSheetId="0">'PLANILHA ORÇAMENTÁRIA'!$B$2:$H$19</definedName>
    <definedName name="B320I" localSheetId="1">#REF!</definedName>
    <definedName name="B320I">#REF!</definedName>
    <definedName name="B320P" localSheetId="1">#REF!</definedName>
    <definedName name="B320P">#REF!</definedName>
    <definedName name="B500I" localSheetId="1">#REF!</definedName>
    <definedName name="B500I">#REF!</definedName>
    <definedName name="B500P" localSheetId="1">#REF!</definedName>
    <definedName name="B500P">#REF!</definedName>
    <definedName name="bcc10.10" localSheetId="1">[1]Insumos!#REF!</definedName>
    <definedName name="bcc10.10" localSheetId="0">[1]Insumos!#REF!</definedName>
    <definedName name="bcc10.10">[1]Insumos!#REF!</definedName>
    <definedName name="bcc10.20" localSheetId="1">[1]Insumos!#REF!</definedName>
    <definedName name="bcc10.20" localSheetId="0">[1]Insumos!#REF!</definedName>
    <definedName name="bcc10.20">[1]Insumos!#REF!</definedName>
    <definedName name="bcc4.5" localSheetId="1">[1]Insumos!#REF!</definedName>
    <definedName name="bcc4.5" localSheetId="0">[1]Insumos!#REF!</definedName>
    <definedName name="bcc4.5">[1]Insumos!#REF!</definedName>
    <definedName name="bcc5.10" localSheetId="1">[1]Insumos!#REF!</definedName>
    <definedName name="bcc5.10" localSheetId="0">[1]Insumos!#REF!</definedName>
    <definedName name="bcc5.10">[1]Insumos!#REF!</definedName>
    <definedName name="bcc5.15" localSheetId="1">[1]Insumos!#REF!</definedName>
    <definedName name="bcc5.15" localSheetId="0">[1]Insumos!#REF!</definedName>
    <definedName name="bcc5.15">[1]Insumos!#REF!</definedName>
    <definedName name="bcc5.20" localSheetId="1">[1]Insumos!#REF!</definedName>
    <definedName name="bcc5.20" localSheetId="0">[1]Insumos!#REF!</definedName>
    <definedName name="bcc5.20">[1]Insumos!#REF!</definedName>
    <definedName name="bcc5.5" localSheetId="1">[1]Insumos!#REF!</definedName>
    <definedName name="bcc5.5" localSheetId="0">[1]Insumos!#REF!</definedName>
    <definedName name="bcc5.5">[1]Insumos!#REF!</definedName>
    <definedName name="bcc6.10" localSheetId="1">[1]Insumos!#REF!</definedName>
    <definedName name="bcc6.10" localSheetId="0">[1]Insumos!#REF!</definedName>
    <definedName name="bcc6.10">[1]Insumos!#REF!</definedName>
    <definedName name="bcc6.15" localSheetId="1">[1]Insumos!#REF!</definedName>
    <definedName name="bcc6.15" localSheetId="0">[1]Insumos!#REF!</definedName>
    <definedName name="bcc6.15">[1]Insumos!#REF!</definedName>
    <definedName name="bcc6.20" localSheetId="1">[1]Insumos!#REF!</definedName>
    <definedName name="bcc6.20" localSheetId="0">[1]Insumos!#REF!</definedName>
    <definedName name="bcc6.20">[1]Insumos!#REF!</definedName>
    <definedName name="bcc6.5" localSheetId="1">[1]Insumos!#REF!</definedName>
    <definedName name="bcc6.5" localSheetId="0">[1]Insumos!#REF!</definedName>
    <definedName name="bcc6.5">[1]Insumos!#REF!</definedName>
    <definedName name="bcc8.10" localSheetId="1">[1]Insumos!#REF!</definedName>
    <definedName name="bcc8.10" localSheetId="0">[1]Insumos!#REF!</definedName>
    <definedName name="bcc8.10">[1]Insumos!#REF!</definedName>
    <definedName name="bcc8.15" localSheetId="1">[1]Insumos!#REF!</definedName>
    <definedName name="bcc8.15" localSheetId="0">[1]Insumos!#REF!</definedName>
    <definedName name="bcc8.15">[1]Insumos!#REF!</definedName>
    <definedName name="bcc8.20" localSheetId="1">[1]Insumos!#REF!</definedName>
    <definedName name="bcc8.20" localSheetId="0">[1]Insumos!#REF!</definedName>
    <definedName name="bcc8.20">[1]Insumos!#REF!</definedName>
    <definedName name="bcc8.5" localSheetId="1">[1]Insumos!#REF!</definedName>
    <definedName name="bcc8.5" localSheetId="0">[1]Insumos!#REF!</definedName>
    <definedName name="bcc8.5">[1]Insumos!#REF!</definedName>
    <definedName name="bcf" localSheetId="1">[1]Insumos!#REF!</definedName>
    <definedName name="bcf" localSheetId="0">[1]Insumos!#REF!</definedName>
    <definedName name="bcf">[1]Insumos!#REF!</definedName>
    <definedName name="bcp" localSheetId="1">[1]Insumos!#REF!</definedName>
    <definedName name="bcp" localSheetId="0">[1]Insumos!#REF!</definedName>
    <definedName name="bcp">[1]Insumos!#REF!</definedName>
    <definedName name="BDIE">[2]Insumos!$D$5</definedName>
    <definedName name="bet">[1]Insumos!$D$81</definedName>
    <definedName name="bomp2" localSheetId="1">[1]Insumos!#REF!</definedName>
    <definedName name="bomp2" localSheetId="0">[1]Insumos!#REF!</definedName>
    <definedName name="bomp2">[1]Insumos!#REF!</definedName>
    <definedName name="BPF" localSheetId="1">#REF!</definedName>
    <definedName name="BPF">#REF!</definedName>
    <definedName name="CA15I" localSheetId="1">#REF!</definedName>
    <definedName name="CA15I">#REF!</definedName>
    <definedName name="CA15P" localSheetId="1">#REF!</definedName>
    <definedName name="CA15P">#REF!</definedName>
    <definedName name="CA25I" localSheetId="1">#REF!</definedName>
    <definedName name="CA25I">#REF!</definedName>
    <definedName name="CA25P" localSheetId="1">#REF!</definedName>
    <definedName name="CA25P">#REF!</definedName>
    <definedName name="caba1_0" localSheetId="1">#REF!</definedName>
    <definedName name="caba1_0">#REF!</definedName>
    <definedName name="caba4" localSheetId="1">#REF!</definedName>
    <definedName name="caba4">#REF!</definedName>
    <definedName name="cal" localSheetId="1">[1]Insumos!#REF!</definedName>
    <definedName name="cal" localSheetId="0">[1]Insumos!#REF!</definedName>
    <definedName name="cal">[1]Insumos!#REF!</definedName>
    <definedName name="calpi" localSheetId="1">[1]Insumos!#REF!</definedName>
    <definedName name="calpi" localSheetId="0">[1]Insumos!#REF!</definedName>
    <definedName name="calpi">[1]Insumos!#REF!</definedName>
    <definedName name="camp" localSheetId="1">[1]Insumos!#REF!</definedName>
    <definedName name="camp" localSheetId="0">[1]Insumos!#REF!</definedName>
    <definedName name="camp">[1]Insumos!#REF!</definedName>
    <definedName name="CB10I" localSheetId="1">#REF!</definedName>
    <definedName name="CB10I">#REF!</definedName>
    <definedName name="CB10P" localSheetId="1">#REF!</definedName>
    <definedName name="CB10P">#REF!</definedName>
    <definedName name="CB4I" localSheetId="1">#REF!</definedName>
    <definedName name="CB4I">#REF!</definedName>
    <definedName name="CB4P" localSheetId="1">#REF!</definedName>
    <definedName name="CB4P">#REF!</definedName>
    <definedName name="CB6.5I" localSheetId="1">#REF!</definedName>
    <definedName name="CB6.5I">#REF!</definedName>
    <definedName name="CB6.5P" localSheetId="1">#REF!</definedName>
    <definedName name="CB6.5P">#REF!</definedName>
    <definedName name="CB6I" localSheetId="1">#REF!</definedName>
    <definedName name="CB6I">#REF!</definedName>
    <definedName name="CB6P" localSheetId="1">#REF!</definedName>
    <definedName name="CB6P">#REF!</definedName>
    <definedName name="cbas" localSheetId="1">[1]Insumos!#REF!</definedName>
    <definedName name="cbas" localSheetId="0">[1]Insumos!#REF!</definedName>
    <definedName name="cbas">[1]Insumos!#REF!</definedName>
    <definedName name="ccp" localSheetId="1">[1]Insumos!#REF!</definedName>
    <definedName name="ccp" localSheetId="0">[1]Insumos!#REF!</definedName>
    <definedName name="ccp">[1]Insumos!#REF!</definedName>
    <definedName name="cds" localSheetId="1">[1]Insumos!#REF!</definedName>
    <definedName name="cds" localSheetId="0">[1]Insumos!#REF!</definedName>
    <definedName name="cds">[1]Insumos!#REF!</definedName>
    <definedName name="cec20x20" localSheetId="1">[1]Insumos!#REF!</definedName>
    <definedName name="cec20x20" localSheetId="0">[1]Insumos!#REF!</definedName>
    <definedName name="cec20x20">[1]Insumos!#REF!</definedName>
    <definedName name="cer1_2" localSheetId="1">[1]Insumos!#REF!</definedName>
    <definedName name="cer1_2" localSheetId="0">[1]Insumos!#REF!</definedName>
    <definedName name="cer1_2">[1]Insumos!#REF!</definedName>
    <definedName name="chaf" localSheetId="1">[1]Insumos!#REF!</definedName>
    <definedName name="chaf" localSheetId="0">[1]Insumos!#REF!</definedName>
    <definedName name="chaf">[1]Insumos!#REF!</definedName>
    <definedName name="cib" localSheetId="1">[1]Insumos!#REF!</definedName>
    <definedName name="cib" localSheetId="0">[1]Insumos!#REF!</definedName>
    <definedName name="cib">[1]Insumos!#REF!</definedName>
    <definedName name="cim" localSheetId="1">[1]Insumos!#REF!</definedName>
    <definedName name="cim" localSheetId="0">[1]Insumos!#REF!</definedName>
    <definedName name="cim">[1]Insumos!#REF!</definedName>
    <definedName name="cim_5" localSheetId="1">#REF!</definedName>
    <definedName name="cim_5">#REF!</definedName>
    <definedName name="clp" localSheetId="1">[1]Insumos!#REF!</definedName>
    <definedName name="clp" localSheetId="0">[1]Insumos!#REF!</definedName>
    <definedName name="clp">[1]Insumos!#REF!</definedName>
    <definedName name="clr1_2" localSheetId="1">[1]Insumos!#REF!</definedName>
    <definedName name="clr1_2" localSheetId="0">[1]Insumos!#REF!</definedName>
    <definedName name="clr1_2">[1]Insumos!#REF!</definedName>
    <definedName name="CM9I" localSheetId="1">#REF!</definedName>
    <definedName name="CM9I">#REF!</definedName>
    <definedName name="CM9P" localSheetId="1">#REF!</definedName>
    <definedName name="CM9P">#REF!</definedName>
    <definedName name="comp" localSheetId="1">[1]Insumos!#REF!</definedName>
    <definedName name="comp" localSheetId="0">[1]Insumos!#REF!</definedName>
    <definedName name="comp">[1]Insumos!#REF!</definedName>
    <definedName name="CPA" localSheetId="1">#REF!</definedName>
    <definedName name="CPA">#REF!</definedName>
    <definedName name="CPAF" localSheetId="1">#REF!</definedName>
    <definedName name="CPAF">#REF!</definedName>
    <definedName name="ctfa4" localSheetId="1">[1]Insumos!#REF!</definedName>
    <definedName name="ctfa4" localSheetId="0">[1]Insumos!#REF!</definedName>
    <definedName name="ctfa4">[1]Insumos!#REF!</definedName>
    <definedName name="ctpvc" localSheetId="1">[1]Insumos!#REF!</definedName>
    <definedName name="ctpvc" localSheetId="0">[1]Insumos!#REF!</definedName>
    <definedName name="ctpvc">[1]Insumos!#REF!</definedName>
    <definedName name="cumeeira" localSheetId="1">[1]Insumos!#REF!</definedName>
    <definedName name="cumeeira" localSheetId="0">[1]Insumos!#REF!</definedName>
    <definedName name="cumeeira">[1]Insumos!#REF!</definedName>
    <definedName name="cumeira" localSheetId="1">[1]Insumos!#REF!</definedName>
    <definedName name="cumeira" localSheetId="0">[1]Insumos!#REF!</definedName>
    <definedName name="cumeira">[1]Insumos!#REF!</definedName>
    <definedName name="cxp4x2" localSheetId="1">[1]Insumos!#REF!</definedName>
    <definedName name="cxp4x2" localSheetId="0">[1]Insumos!#REF!</definedName>
    <definedName name="cxp4x2">[1]Insumos!#REF!</definedName>
    <definedName name="D6I" localSheetId="1">#REF!</definedName>
    <definedName name="D6I">#REF!</definedName>
    <definedName name="D6P" localSheetId="1">#REF!</definedName>
    <definedName name="D6P">#REF!</definedName>
    <definedName name="D8I" localSheetId="1">#REF!</definedName>
    <definedName name="D8I">#REF!</definedName>
    <definedName name="D8P" localSheetId="1">#REF!</definedName>
    <definedName name="D8P">#REF!</definedName>
    <definedName name="DAT">NA()</definedName>
    <definedName name="desm" localSheetId="1">[1]Insumos!#REF!</definedName>
    <definedName name="desm" localSheetId="0">[1]Insumos!#REF!</definedName>
    <definedName name="desm">[1]Insumos!#REF!</definedName>
    <definedName name="DIE" localSheetId="1">#REF!</definedName>
    <definedName name="DIE">#REF!</definedName>
    <definedName name="DIF" localSheetId="1">#REF!</definedName>
    <definedName name="DIF">#REF!</definedName>
    <definedName name="DIF_2" localSheetId="1">#REF!</definedName>
    <definedName name="DIF_2">#REF!</definedName>
    <definedName name="DKM" localSheetId="1">#REF!</definedName>
    <definedName name="DKM">#REF!</definedName>
    <definedName name="E" localSheetId="1">[1]Insumos!#REF!</definedName>
    <definedName name="E" localSheetId="0">[1]Insumos!#REF!</definedName>
    <definedName name="E">[1]Insumos!#REF!</definedName>
    <definedName name="ecm" localSheetId="1">[1]Insumos!#REF!</definedName>
    <definedName name="ecm" localSheetId="0">[1]Insumos!#REF!</definedName>
    <definedName name="ecm">[1]Insumos!#REF!</definedName>
    <definedName name="ele" localSheetId="1">[1]Insumos!#REF!</definedName>
    <definedName name="ele" localSheetId="0">[1]Insumos!#REF!</definedName>
    <definedName name="ele">[1]Insumos!#REF!</definedName>
    <definedName name="elr1_2" localSheetId="1">[1]Insumos!#REF!</definedName>
    <definedName name="elr1_2" localSheetId="0">[1]Insumos!#REF!</definedName>
    <definedName name="elr1_2">[1]Insumos!#REF!</definedName>
    <definedName name="elv50x40" localSheetId="1">[1]Insumos!#REF!</definedName>
    <definedName name="elv50x40" localSheetId="0">[1]Insumos!#REF!</definedName>
    <definedName name="elv50x40">[1]Insumos!#REF!</definedName>
    <definedName name="ENC_5" localSheetId="1">#REF!</definedName>
    <definedName name="ENC_5">#REF!</definedName>
    <definedName name="ENE" localSheetId="1">#REF!</definedName>
    <definedName name="ENE">#REF!</definedName>
    <definedName name="epm2.5" localSheetId="1">[1]Insumos!#REF!</definedName>
    <definedName name="epm2.5" localSheetId="0">[1]Insumos!#REF!</definedName>
    <definedName name="epm2.5">[1]Insumos!#REF!</definedName>
    <definedName name="esm" localSheetId="1">[1]Insumos!#REF!</definedName>
    <definedName name="esm" localSheetId="0">[1]Insumos!#REF!</definedName>
    <definedName name="esm">[1]Insumos!#REF!</definedName>
    <definedName name="est" localSheetId="1">[1]Insumos!#REF!</definedName>
    <definedName name="est" localSheetId="0">[1]Insumos!#REF!</definedName>
    <definedName name="est">[1]Insumos!#REF!</definedName>
    <definedName name="est1.5_15" localSheetId="1">[1]Insumos!#REF!</definedName>
    <definedName name="est1.5_15" localSheetId="0">[1]Insumos!#REF!</definedName>
    <definedName name="est1.5_15">[1]Insumos!#REF!</definedName>
    <definedName name="Excel_BuiltIn_Print_Area_3" localSheetId="1">#REF!</definedName>
    <definedName name="Excel_BuiltIn_Print_Area_3">#REF!</definedName>
    <definedName name="Excel_BuiltIn_Print_Area_5" localSheetId="1">[3]CPU!#REF!</definedName>
    <definedName name="Excel_BuiltIn_Print_Area_5" localSheetId="0">[3]CPU!#REF!</definedName>
    <definedName name="Excel_BuiltIn_Print_Area_5">[3]CPU!#REF!</definedName>
    <definedName name="Excel_BuiltIn_Print_Titles_3" localSheetId="1">#REF!</definedName>
    <definedName name="Excel_BuiltIn_Print_Titles_3">#REF!</definedName>
    <definedName name="fcm" localSheetId="1">[1]Insumos!#REF!</definedName>
    <definedName name="fcm" localSheetId="0">[1]Insumos!#REF!</definedName>
    <definedName name="fcm">[1]Insumos!#REF!</definedName>
    <definedName name="fer" localSheetId="1">[1]Insumos!#REF!</definedName>
    <definedName name="fer" localSheetId="0">[1]Insumos!#REF!</definedName>
    <definedName name="fer">[1]Insumos!#REF!</definedName>
    <definedName name="fossa" localSheetId="1">[1]Insumos!#REF!</definedName>
    <definedName name="fossa" localSheetId="0">[1]Insumos!#REF!</definedName>
    <definedName name="fossa">[1]Insumos!#REF!</definedName>
    <definedName name="FT" localSheetId="1">#REF!</definedName>
    <definedName name="FT">#REF!</definedName>
    <definedName name="GAS" localSheetId="1">#REF!</definedName>
    <definedName name="GAS">#REF!</definedName>
    <definedName name="gdc" localSheetId="1">[1]Insumos!#REF!</definedName>
    <definedName name="gdc" localSheetId="0">[1]Insumos!#REF!</definedName>
    <definedName name="gdc">[1]Insumos!#REF!</definedName>
    <definedName name="gfg" localSheetId="1">[1]Insumos!#REF!</definedName>
    <definedName name="gfg" localSheetId="0">[1]Insumos!#REF!</definedName>
    <definedName name="gfg">[1]Insumos!#REF!</definedName>
    <definedName name="ggm" localSheetId="1">[1]Insumos!#REF!</definedName>
    <definedName name="ggm" localSheetId="0">[1]Insumos!#REF!</definedName>
    <definedName name="ggm">[1]Insumos!#REF!</definedName>
    <definedName name="graf" localSheetId="1">#REF!</definedName>
    <definedName name="graf">#REF!</definedName>
    <definedName name="GRI" localSheetId="1">#REF!</definedName>
    <definedName name="GRI">#REF!</definedName>
    <definedName name="GRP" localSheetId="1">#REF!</definedName>
    <definedName name="GRP">#REF!</definedName>
    <definedName name="grx" localSheetId="1">[1]Insumos!#REF!</definedName>
    <definedName name="grx" localSheetId="0">[1]Insumos!#REF!</definedName>
    <definedName name="grx">[1]Insumos!#REF!</definedName>
    <definedName name="hid1_2" localSheetId="1">[1]Insumos!#REF!</definedName>
    <definedName name="hid1_2" localSheetId="0">[1]Insumos!#REF!</definedName>
    <definedName name="hid1_2">[1]Insumos!#REF!</definedName>
    <definedName name="ipf" localSheetId="1">[1]Insumos!#REF!</definedName>
    <definedName name="ipf" localSheetId="0">[1]Insumos!#REF!</definedName>
    <definedName name="ipf">[1]Insumos!#REF!</definedName>
    <definedName name="itus1" localSheetId="1">[1]Insumos!#REF!</definedName>
    <definedName name="itus1" localSheetId="0">[1]Insumos!#REF!</definedName>
    <definedName name="itus1">[1]Insumos!#REF!</definedName>
    <definedName name="jla1_220" localSheetId="1">[1]Insumos!#REF!</definedName>
    <definedName name="jla1_220" localSheetId="0">[1]Insumos!#REF!</definedName>
    <definedName name="jla1_220">[1]Insumos!#REF!</definedName>
    <definedName name="JRS" localSheetId="1">#REF!</definedName>
    <definedName name="JRS">#REF!</definedName>
    <definedName name="lm6_3" localSheetId="1">[1]Insumos!#REF!</definedName>
    <definedName name="lm6_3" localSheetId="0">[1]Insumos!#REF!</definedName>
    <definedName name="lm6_3">[1]Insumos!#REF!</definedName>
    <definedName name="lnm" localSheetId="1">[1]Insumos!#REF!</definedName>
    <definedName name="lnm" localSheetId="0">[1]Insumos!#REF!</definedName>
    <definedName name="lnm">[1]Insumos!#REF!</definedName>
    <definedName name="lpb" localSheetId="1">[1]Insumos!#REF!</definedName>
    <definedName name="lpb" localSheetId="0">[1]Insumos!#REF!</definedName>
    <definedName name="lpb">[1]Insumos!#REF!</definedName>
    <definedName name="LSO" localSheetId="1">[1]Insumos!#REF!</definedName>
    <definedName name="LSO" localSheetId="0">[1]Insumos!#REF!</definedName>
    <definedName name="LSO">[1]Insumos!#REF!</definedName>
    <definedName name="lub" localSheetId="1">[1]Insumos!#REF!</definedName>
    <definedName name="lub" localSheetId="0">[1]Insumos!#REF!</definedName>
    <definedName name="lub">[1]Insumos!#REF!</definedName>
    <definedName name="lvg12050_1" localSheetId="1">[1]Insumos!#REF!</definedName>
    <definedName name="lvg12050_1" localSheetId="0">[1]Insumos!#REF!</definedName>
    <definedName name="lvg12050_1">[1]Insumos!#REF!</definedName>
    <definedName name="lvp1_2" localSheetId="1">[1]Insumos!#REF!</definedName>
    <definedName name="lvp1_2" localSheetId="0">[1]Insumos!#REF!</definedName>
    <definedName name="lvp1_2">[1]Insumos!#REF!</definedName>
    <definedName name="lvr" localSheetId="1">[1]Insumos!#REF!</definedName>
    <definedName name="lvr" localSheetId="0">[1]Insumos!#REF!</definedName>
    <definedName name="lvr">[1]Insumos!#REF!</definedName>
    <definedName name="lxa" localSheetId="1">[1]Insumos!#REF!</definedName>
    <definedName name="lxa" localSheetId="0">[1]Insumos!#REF!</definedName>
    <definedName name="lxa">[1]Insumos!#REF!</definedName>
    <definedName name="lxaf" localSheetId="1">[1]Insumos!#REF!</definedName>
    <definedName name="lxaf" localSheetId="0">[1]Insumos!#REF!</definedName>
    <definedName name="lxaf">[1]Insumos!#REF!</definedName>
    <definedName name="mad" localSheetId="1">[1]Insumos!#REF!</definedName>
    <definedName name="mad" localSheetId="0">[1]Insumos!#REF!</definedName>
    <definedName name="mad">[1]Insumos!#REF!</definedName>
    <definedName name="map" localSheetId="1">[1]Insumos!#REF!</definedName>
    <definedName name="map" localSheetId="0">[1]Insumos!#REF!</definedName>
    <definedName name="map">[1]Insumos!#REF!</definedName>
    <definedName name="mdn" localSheetId="1">[1]Insumos!#REF!</definedName>
    <definedName name="mdn" localSheetId="0">[1]Insumos!#REF!</definedName>
    <definedName name="mdn">[1]Insumos!#REF!</definedName>
    <definedName name="MNI" localSheetId="1">#REF!</definedName>
    <definedName name="MNI">#REF!</definedName>
    <definedName name="MNP" localSheetId="1">#REF!</definedName>
    <definedName name="MNP">#REF!</definedName>
    <definedName name="mour" localSheetId="1">#REF!</definedName>
    <definedName name="mour">#REF!</definedName>
    <definedName name="mpm2.5" localSheetId="1">[1]Insumos!#REF!</definedName>
    <definedName name="mpm2.5" localSheetId="0">[1]Insumos!#REF!</definedName>
    <definedName name="mpm2.5">[1]Insumos!#REF!</definedName>
    <definedName name="msv" localSheetId="1">[1]Insumos!#REF!</definedName>
    <definedName name="msv" localSheetId="0">[1]Insumos!#REF!</definedName>
    <definedName name="msv">[1]Insumos!#REF!</definedName>
    <definedName name="niv" localSheetId="1">[1]Insumos!#REF!</definedName>
    <definedName name="niv" localSheetId="0">[1]Insumos!#REF!</definedName>
    <definedName name="niv">[1]Insumos!#REF!</definedName>
    <definedName name="nome">NA()</definedName>
    <definedName name="nome_2">NA()</definedName>
    <definedName name="odi" localSheetId="1">[1]Insumos!#REF!</definedName>
    <definedName name="odi" localSheetId="0">[1]Insumos!#REF!</definedName>
    <definedName name="odi">[1]Insumos!#REF!</definedName>
    <definedName name="ofc">NA()</definedName>
    <definedName name="ofi" localSheetId="1">[1]Insumos!#REF!</definedName>
    <definedName name="ofi" localSheetId="0">[1]Insumos!#REF!</definedName>
    <definedName name="ofi">[1]Insumos!#REF!</definedName>
    <definedName name="OGU" localSheetId="1">#REF!</definedName>
    <definedName name="OGU">#REF!</definedName>
    <definedName name="oli" localSheetId="1">[1]Insumos!#REF!</definedName>
    <definedName name="oli" localSheetId="0">[1]Insumos!#REF!</definedName>
    <definedName name="oli">[1]Insumos!#REF!</definedName>
    <definedName name="pcf60x210" localSheetId="1">[1]Insumos!#REF!</definedName>
    <definedName name="pcf60x210" localSheetId="0">[1]Insumos!#REF!</definedName>
    <definedName name="pcf60x210">[1]Insumos!#REF!</definedName>
    <definedName name="pcf80x200" localSheetId="1">[1]Insumos!#REF!</definedName>
    <definedName name="pcf80x200" localSheetId="0">[1]Insumos!#REF!</definedName>
    <definedName name="pcf80x200">[1]Insumos!#REF!</definedName>
    <definedName name="pcf80x210" localSheetId="1">[1]Insumos!#REF!</definedName>
    <definedName name="pcf80x210" localSheetId="0">[1]Insumos!#REF!</definedName>
    <definedName name="pcf80x210">[1]Insumos!#REF!</definedName>
    <definedName name="pcfc" localSheetId="1">[1]Insumos!#REF!</definedName>
    <definedName name="pcfc" localSheetId="0">[1]Insumos!#REF!</definedName>
    <definedName name="pcfc">[1]Insumos!#REF!</definedName>
    <definedName name="pdm" localSheetId="1">[1]Insumos!#REF!</definedName>
    <definedName name="pdm" localSheetId="0">[1]Insumos!#REF!</definedName>
    <definedName name="pdm">[1]Insumos!#REF!</definedName>
    <definedName name="pdm_5" localSheetId="1">#REF!</definedName>
    <definedName name="pdm_5">#REF!</definedName>
    <definedName name="pes" localSheetId="1">[1]Insumos!#REF!</definedName>
    <definedName name="pes" localSheetId="0">[1]Insumos!#REF!</definedName>
    <definedName name="pes">[1]Insumos!#REF!</definedName>
    <definedName name="pig" localSheetId="1">[1]Insumos!#REF!</definedName>
    <definedName name="pig" localSheetId="0">[1]Insumos!#REF!</definedName>
    <definedName name="pig">[1]Insumos!#REF!</definedName>
    <definedName name="PII" localSheetId="1">#REF!</definedName>
    <definedName name="PII">#REF!</definedName>
    <definedName name="PIP" localSheetId="1">#REF!</definedName>
    <definedName name="PIP">#REF!</definedName>
    <definedName name="plc" localSheetId="1">[1]Insumos!#REF!</definedName>
    <definedName name="plc" localSheetId="0">[1]Insumos!#REF!</definedName>
    <definedName name="plc">[1]Insumos!#REF!</definedName>
    <definedName name="plc2.5" localSheetId="1">[1]Insumos!#REF!</definedName>
    <definedName name="plc2.5" localSheetId="0">[1]Insumos!#REF!</definedName>
    <definedName name="plc2.5">[1]Insumos!#REF!</definedName>
    <definedName name="PMS" localSheetId="1">#REF!</definedName>
    <definedName name="PMS">#REF!</definedName>
    <definedName name="pont" localSheetId="1">[1]Insumos!#REF!</definedName>
    <definedName name="pont" localSheetId="0">[1]Insumos!#REF!</definedName>
    <definedName name="pont">[1]Insumos!#REF!</definedName>
    <definedName name="pref">NA()</definedName>
    <definedName name="pref_2">NA()</definedName>
    <definedName name="prf" localSheetId="1">[1]Insumos!#REF!</definedName>
    <definedName name="prf" localSheetId="0">[1]Insumos!#REF!</definedName>
    <definedName name="prf">[1]Insumos!#REF!</definedName>
    <definedName name="prg" localSheetId="1">[1]Insumos!#REF!</definedName>
    <definedName name="prg" localSheetId="0">[1]Insumos!#REF!</definedName>
    <definedName name="prg">[1]Insumos!#REF!</definedName>
    <definedName name="prg_5" localSheetId="1">#REF!</definedName>
    <definedName name="prg_5">#REF!</definedName>
    <definedName name="PROJ" localSheetId="1">#REF!</definedName>
    <definedName name="PROJ">#REF!</definedName>
    <definedName name="prtm" localSheetId="1">[1]Insumos!#REF!</definedName>
    <definedName name="prtm" localSheetId="0">[1]Insumos!#REF!</definedName>
    <definedName name="prtm">[1]Insumos!#REF!</definedName>
    <definedName name="ptt3x2" localSheetId="1">[1]Insumos!#REF!</definedName>
    <definedName name="ptt3x2" localSheetId="0">[1]Insumos!#REF!</definedName>
    <definedName name="ptt3x2">[1]Insumos!#REF!</definedName>
    <definedName name="qgm" localSheetId="1">[1]Insumos!#REF!</definedName>
    <definedName name="qgm" localSheetId="0">[1]Insumos!#REF!</definedName>
    <definedName name="qgm">[1]Insumos!#REF!</definedName>
    <definedName name="rdt13.8" localSheetId="1">[1]Insumos!#REF!</definedName>
    <definedName name="rdt13.8" localSheetId="0">[1]Insumos!#REF!</definedName>
    <definedName name="rdt13.8">[1]Insumos!#REF!</definedName>
    <definedName name="rec" localSheetId="1">[1]Insumos!#REF!</definedName>
    <definedName name="rec" localSheetId="0">[1]Insumos!#REF!</definedName>
    <definedName name="rec">[1]Insumos!#REF!</definedName>
    <definedName name="RES" localSheetId="1">#REF!</definedName>
    <definedName name="RES">#REF!</definedName>
    <definedName name="rgG3_4" localSheetId="1">[1]Insumos!#REF!</definedName>
    <definedName name="rgG3_4" localSheetId="0">[1]Insumos!#REF!</definedName>
    <definedName name="rgG3_4">[1]Insumos!#REF!</definedName>
    <definedName name="rgp1_2" localSheetId="1">[1]Insumos!#REF!</definedName>
    <definedName name="rgp1_2" localSheetId="0">[1]Insumos!#REF!</definedName>
    <definedName name="rgp1_2">[1]Insumos!#REF!</definedName>
    <definedName name="RLI" localSheetId="1">#REF!</definedName>
    <definedName name="RLI">#REF!</definedName>
    <definedName name="RLP" localSheetId="1">#REF!</definedName>
    <definedName name="RLP">#REF!</definedName>
    <definedName name="RPI" localSheetId="1">#REF!</definedName>
    <definedName name="RPI">#REF!</definedName>
    <definedName name="RPP" localSheetId="1">#REF!</definedName>
    <definedName name="RPP">#REF!</definedName>
    <definedName name="seat15" localSheetId="1">[1]Insumos!#REF!</definedName>
    <definedName name="seat15" localSheetId="0">[1]Insumos!#REF!</definedName>
    <definedName name="seat15">[1]Insumos!#REF!</definedName>
    <definedName name="sin" localSheetId="1">[1]Insumos!#REF!</definedName>
    <definedName name="sin" localSheetId="0">[1]Insumos!#REF!</definedName>
    <definedName name="sin">[1]Insumos!#REF!</definedName>
    <definedName name="sollimp" localSheetId="1">[1]Insumos!#REF!</definedName>
    <definedName name="sollimp" localSheetId="0">[1]Insumos!#REF!</definedName>
    <definedName name="sollimp">[1]Insumos!#REF!</definedName>
    <definedName name="srv" localSheetId="1">[1]Insumos!#REF!</definedName>
    <definedName name="srv" localSheetId="0">[1]Insumos!#REF!</definedName>
    <definedName name="srv">[1]Insumos!#REF!</definedName>
    <definedName name="sum" localSheetId="1">[1]Insumos!#REF!</definedName>
    <definedName name="sum" localSheetId="0">[1]Insumos!#REF!</definedName>
    <definedName name="sum">[1]Insumos!#REF!</definedName>
    <definedName name="svt" localSheetId="1">[1]Insumos!#REF!</definedName>
    <definedName name="svt" localSheetId="0">[1]Insumos!#REF!</definedName>
    <definedName name="svt">[1]Insumos!#REF!</definedName>
    <definedName name="sxo" localSheetId="1">[1]Insumos!#REF!</definedName>
    <definedName name="sxo" localSheetId="0">[1]Insumos!#REF!</definedName>
    <definedName name="sxo">[1]Insumos!#REF!</definedName>
    <definedName name="tbv" localSheetId="1">[1]Insumos!#REF!</definedName>
    <definedName name="tbv" localSheetId="0">[1]Insumos!#REF!</definedName>
    <definedName name="tbv">[1]Insumos!#REF!</definedName>
    <definedName name="tbv_5" localSheetId="1">#REF!</definedName>
    <definedName name="tbv_5">#REF!</definedName>
    <definedName name="ted" localSheetId="1">[1]Insumos!#REF!</definedName>
    <definedName name="ted" localSheetId="0">[1]Insumos!#REF!</definedName>
    <definedName name="ted">[1]Insumos!#REF!</definedName>
    <definedName name="ter" localSheetId="1">[1]Insumos!#REF!</definedName>
    <definedName name="ter" localSheetId="0">[1]Insumos!#REF!</definedName>
    <definedName name="ter">[1]Insumos!#REF!</definedName>
    <definedName name="tes" localSheetId="1">[1]Insumos!#REF!</definedName>
    <definedName name="tes" localSheetId="0">[1]Insumos!#REF!</definedName>
    <definedName name="tes">[1]Insumos!#REF!</definedName>
    <definedName name="tic">NA()</definedName>
    <definedName name="TID" localSheetId="1">#REF!</definedName>
    <definedName name="TID">#REF!</definedName>
    <definedName name="TID_2" localSheetId="1">#REF!</definedName>
    <definedName name="TID_2">#REF!</definedName>
    <definedName name="tjc" localSheetId="1">[1]Insumos!#REF!</definedName>
    <definedName name="tjc" localSheetId="0">[1]Insumos!#REF!</definedName>
    <definedName name="tjc">[1]Insumos!#REF!</definedName>
    <definedName name="tjf" localSheetId="1">[1]Insumos!#REF!</definedName>
    <definedName name="tjf" localSheetId="0">[1]Insumos!#REF!</definedName>
    <definedName name="tjf">[1]Insumos!#REF!</definedName>
    <definedName name="tlc" localSheetId="1">[1]Insumos!#REF!</definedName>
    <definedName name="tlc" localSheetId="0">[1]Insumos!#REF!</definedName>
    <definedName name="tlc">[1]Insumos!#REF!</definedName>
    <definedName name="tlf" localSheetId="1">[1]Insumos!#REF!</definedName>
    <definedName name="tlf" localSheetId="0">[1]Insumos!#REF!</definedName>
    <definedName name="tlf">[1]Insumos!#REF!</definedName>
    <definedName name="tnp1_2" localSheetId="1">[1]Insumos!#REF!</definedName>
    <definedName name="tnp1_2" localSheetId="0">[1]Insumos!#REF!</definedName>
    <definedName name="tnp1_2">[1]Insumos!#REF!</definedName>
    <definedName name="tof" localSheetId="1">[1]Insumos!#REF!</definedName>
    <definedName name="tof" localSheetId="0">[1]Insumos!#REF!</definedName>
    <definedName name="tof">[1]Insumos!#REF!</definedName>
    <definedName name="TOT" localSheetId="1">#REF!</definedName>
    <definedName name="TOT">#REF!</definedName>
    <definedName name="TOT_2" localSheetId="1">#REF!</definedName>
    <definedName name="TOT_2">#REF!</definedName>
    <definedName name="tp6_12" localSheetId="1">[1]Insumos!#REF!</definedName>
    <definedName name="tp6_12" localSheetId="0">[1]Insumos!#REF!</definedName>
    <definedName name="tp6_12">[1]Insumos!#REF!</definedName>
    <definedName name="tp6_16" localSheetId="1">[1]Insumos!#REF!</definedName>
    <definedName name="tp6_16" localSheetId="0">[1]Insumos!#REF!</definedName>
    <definedName name="tp6_16">[1]Insumos!#REF!</definedName>
    <definedName name="TPI" localSheetId="1">#REF!</definedName>
    <definedName name="TPI">#REF!</definedName>
    <definedName name="tpl1_2" localSheetId="1">[1]Insumos!#REF!</definedName>
    <definedName name="tpl1_2" localSheetId="0">[1]Insumos!#REF!</definedName>
    <definedName name="tpl1_2">[1]Insumos!#REF!</definedName>
    <definedName name="tpmfs" localSheetId="1">[1]Insumos!#REF!</definedName>
    <definedName name="tpmfs" localSheetId="0">[1]Insumos!#REF!</definedName>
    <definedName name="tpmfs">[1]Insumos!#REF!</definedName>
    <definedName name="TPP" localSheetId="1">#REF!</definedName>
    <definedName name="TPP">#REF!</definedName>
    <definedName name="trb" localSheetId="1">[1]Insumos!#REF!</definedName>
    <definedName name="trb" localSheetId="0">[1]Insumos!#REF!</definedName>
    <definedName name="trb">[1]Insumos!#REF!</definedName>
    <definedName name="tre" localSheetId="1">[1]Insumos!#REF!</definedName>
    <definedName name="tre" localSheetId="0">[1]Insumos!#REF!</definedName>
    <definedName name="tre">[1]Insumos!#REF!</definedName>
    <definedName name="ttc" localSheetId="1">[1]Insumos!#REF!</definedName>
    <definedName name="ttc" localSheetId="0">[1]Insumos!#REF!</definedName>
    <definedName name="ttc">[1]Insumos!#REF!</definedName>
    <definedName name="tte" localSheetId="1">[1]Insumos!#REF!</definedName>
    <definedName name="tte" localSheetId="0">[1]Insumos!#REF!</definedName>
    <definedName name="tte">[1]Insumos!#REF!</definedName>
    <definedName name="tus" localSheetId="1">[1]Insumos!#REF!</definedName>
    <definedName name="tus" localSheetId="0">[1]Insumos!#REF!</definedName>
    <definedName name="tus">[1]Insumos!#REF!</definedName>
    <definedName name="tuso" localSheetId="1">[1]Insumos!#REF!</definedName>
    <definedName name="tuso" localSheetId="0">[1]Insumos!#REF!</definedName>
    <definedName name="tuso">[1]Insumos!#REF!</definedName>
    <definedName name="USS" localSheetId="1">#REF!</definedName>
    <definedName name="USS">#REF!</definedName>
    <definedName name="v60120_" localSheetId="1">[1]Insumos!#REF!</definedName>
    <definedName name="v60120_" localSheetId="0">[1]Insumos!#REF!</definedName>
    <definedName name="v60120_">[1]Insumos!#REF!</definedName>
    <definedName name="VII" localSheetId="1">#REF!</definedName>
    <definedName name="VII">#REF!</definedName>
    <definedName name="VIP" localSheetId="1">#REF!</definedName>
    <definedName name="VIP">#REF!</definedName>
    <definedName name="VLR" localSheetId="1">#REF!</definedName>
    <definedName name="VLR">#REF!</definedName>
    <definedName name="vsb" localSheetId="1">[1]Insumos!#REF!</definedName>
    <definedName name="vsb" localSheetId="0">[1]Insumos!#REF!</definedName>
    <definedName name="vsb">[1]Insumos!#REF!</definedName>
    <definedName name="zar" localSheetId="1">[1]Insumos!#REF!</definedName>
    <definedName name="zar" localSheetId="0">[1]Insumos!#REF!</definedName>
    <definedName name="zar">[1]Insumos!#REF!</definedName>
  </definedNames>
  <calcPr calcId="152511" fullPrecision="0"/>
</workbook>
</file>

<file path=xl/calcChain.xml><?xml version="1.0" encoding="utf-8"?>
<calcChain xmlns="http://schemas.openxmlformats.org/spreadsheetml/2006/main">
  <c r="H40" i="18" l="1"/>
  <c r="I40" i="18" s="1"/>
  <c r="H41" i="18"/>
  <c r="I41" i="18" s="1"/>
  <c r="H42" i="18"/>
  <c r="I42" i="18" s="1"/>
  <c r="H43" i="18"/>
  <c r="I43" i="18" s="1"/>
  <c r="D44" i="18"/>
  <c r="H44" i="18"/>
  <c r="H45" i="18"/>
  <c r="I45" i="18" s="1"/>
  <c r="H46" i="18"/>
  <c r="I46" i="18"/>
  <c r="H47" i="18"/>
  <c r="I47" i="18"/>
  <c r="H48" i="18"/>
  <c r="I48" i="18"/>
  <c r="H49" i="18"/>
  <c r="I49" i="18"/>
  <c r="H50" i="18"/>
  <c r="I50" i="18"/>
  <c r="H51" i="18"/>
  <c r="I51" i="18"/>
  <c r="H52" i="18"/>
  <c r="I52" i="18"/>
  <c r="H53" i="18"/>
  <c r="I53" i="18" s="1"/>
  <c r="I61" i="18"/>
  <c r="I62" i="18"/>
  <c r="C66" i="18"/>
  <c r="I63" i="18" l="1"/>
  <c r="I44" i="18"/>
  <c r="I54" i="18"/>
  <c r="P20" i="14"/>
  <c r="P19" i="14"/>
  <c r="P18" i="14"/>
  <c r="H93" i="18" s="1"/>
  <c r="P17" i="14"/>
  <c r="P16" i="14"/>
  <c r="H89" i="18" s="1"/>
  <c r="P15" i="14"/>
  <c r="P14" i="14"/>
  <c r="P13" i="14"/>
  <c r="H85" i="18" s="1"/>
  <c r="P12" i="14"/>
  <c r="H86" i="18" s="1"/>
  <c r="P11" i="14"/>
  <c r="P10" i="14"/>
  <c r="P9" i="14"/>
  <c r="H80" i="18" s="1"/>
  <c r="P8" i="14"/>
  <c r="P7" i="14"/>
  <c r="P6" i="14"/>
  <c r="J4" i="14"/>
  <c r="I57" i="18" l="1"/>
  <c r="I58" i="18" s="1"/>
  <c r="I64" i="18" s="1"/>
  <c r="I65" i="18" s="1"/>
  <c r="H82" i="18"/>
  <c r="H81" i="18"/>
  <c r="H91" i="18"/>
  <c r="H88" i="18"/>
  <c r="H87" i="18"/>
  <c r="H83" i="18"/>
  <c r="H90" i="18"/>
  <c r="H92" i="18"/>
  <c r="L5" i="14"/>
  <c r="P5" i="14" s="1"/>
  <c r="I66" i="18" l="1"/>
  <c r="I67" i="18" s="1"/>
  <c r="H84" i="18"/>
  <c r="I4" i="14"/>
  <c r="H4" i="14"/>
  <c r="I80" i="18" l="1"/>
  <c r="C106" i="18"/>
  <c r="I102" i="18"/>
  <c r="I101" i="18"/>
  <c r="I93" i="18"/>
  <c r="I92" i="18"/>
  <c r="I91" i="18"/>
  <c r="I90" i="18"/>
  <c r="I89" i="18"/>
  <c r="I88" i="18"/>
  <c r="I87" i="18"/>
  <c r="I86" i="18"/>
  <c r="I85" i="18"/>
  <c r="I84" i="18"/>
  <c r="I83" i="18"/>
  <c r="I82" i="18"/>
  <c r="I81" i="18"/>
  <c r="I94" i="18" l="1"/>
  <c r="I103" i="18"/>
  <c r="H30" i="11"/>
  <c r="C26" i="18" l="1"/>
  <c r="I21" i="18" l="1"/>
  <c r="I97" i="18" l="1"/>
  <c r="I98" i="18" s="1"/>
  <c r="I104" i="18" s="1"/>
  <c r="I105" i="18" s="1"/>
  <c r="I106" i="18" s="1"/>
  <c r="I107" i="18" s="1"/>
  <c r="G19" i="10" s="1"/>
  <c r="H19" i="10" s="1"/>
  <c r="G18" i="10" l="1"/>
  <c r="H18" i="10" s="1"/>
  <c r="I17" i="18"/>
  <c r="I18" i="18" s="1"/>
  <c r="I22" i="18" l="1"/>
  <c r="I23" i="18" s="1"/>
  <c r="I13" i="18"/>
  <c r="P4" i="14"/>
  <c r="H12" i="18" s="1"/>
  <c r="H20" i="11"/>
  <c r="D16" i="11"/>
  <c r="H16" i="11"/>
  <c r="H23" i="11"/>
  <c r="H18" i="11"/>
  <c r="H14" i="11"/>
  <c r="I12" i="18" l="1"/>
  <c r="E28" i="11"/>
  <c r="C30" i="11" s="1"/>
  <c r="P21" i="14"/>
  <c r="I14" i="18" l="1"/>
  <c r="I24" i="18" s="1"/>
  <c r="I25" i="18" s="1"/>
  <c r="I26" i="18" s="1"/>
  <c r="I27" i="18" s="1"/>
  <c r="G17" i="10" s="1"/>
  <c r="H17" i="10" l="1"/>
  <c r="G12" i="10" s="1"/>
</calcChain>
</file>

<file path=xl/sharedStrings.xml><?xml version="1.0" encoding="utf-8"?>
<sst xmlns="http://schemas.openxmlformats.org/spreadsheetml/2006/main" count="333" uniqueCount="142">
  <si>
    <t>PLANILHA ORÇAMENTÁRIA</t>
  </si>
  <si>
    <t>ITEM</t>
  </si>
  <si>
    <t>DESCRIÇÃO DOS SERVIÇOS</t>
  </si>
  <si>
    <t>UNID.</t>
  </si>
  <si>
    <t>QUANT.</t>
  </si>
  <si>
    <t>PREÇO (R$)</t>
  </si>
  <si>
    <t>2.1</t>
  </si>
  <si>
    <t>2.2</t>
  </si>
  <si>
    <t>2.3</t>
  </si>
  <si>
    <t>2.4</t>
  </si>
  <si>
    <t xml:space="preserve"> COMPOSIÇÃO DE PREÇO UNITÁRIO</t>
  </si>
  <si>
    <t xml:space="preserve">UNIDADE: </t>
  </si>
  <si>
    <t>EQUIPAMENTO</t>
  </si>
  <si>
    <t>DISCRIMINAÇÃO</t>
  </si>
  <si>
    <t>PROD</t>
  </si>
  <si>
    <t>IMPROD</t>
  </si>
  <si>
    <t>P.UNIT. PROD</t>
  </si>
  <si>
    <t>P.UNIT. IMPR</t>
  </si>
  <si>
    <t>P.TOTAL</t>
  </si>
  <si>
    <t>h</t>
  </si>
  <si>
    <t>SUB-TOTAL</t>
  </si>
  <si>
    <t>MATERIAL</t>
  </si>
  <si>
    <t>P.UNIT.</t>
  </si>
  <si>
    <t>SERVIÇOS - COMPOSIÇÕES AUXILIARES</t>
  </si>
  <si>
    <t>MÃO DE OBRA</t>
  </si>
  <si>
    <t>Servente</t>
  </si>
  <si>
    <t>PRODUÇÃO DA EQUIPE</t>
  </si>
  <si>
    <t xml:space="preserve">CUSTO </t>
  </si>
  <si>
    <t>TOTAL DO SERVIÇO - R$</t>
  </si>
  <si>
    <t xml:space="preserve"> </t>
  </si>
  <si>
    <t>BDI =</t>
  </si>
  <si>
    <t>%</t>
  </si>
  <si>
    <t>DESCRIÇÃO</t>
  </si>
  <si>
    <t>SINAPI</t>
  </si>
  <si>
    <t xml:space="preserve">BDI          </t>
  </si>
  <si>
    <t>Local:</t>
  </si>
  <si>
    <t>un</t>
  </si>
  <si>
    <t>TOTAL COM BDI</t>
  </si>
  <si>
    <t>Item</t>
  </si>
  <si>
    <t>Descrição dos Serviços</t>
  </si>
  <si>
    <t>VARIÁVEIS CORRELATAS DE INTERESSE</t>
  </si>
  <si>
    <t>PV</t>
  </si>
  <si>
    <t>CD</t>
  </si>
  <si>
    <t>ADMINISTRAÇÃO CENTRAL</t>
  </si>
  <si>
    <t>a =</t>
  </si>
  <si>
    <t>Administração Central</t>
  </si>
  <si>
    <t>IMPOSTOS E TAXAS</t>
  </si>
  <si>
    <t>i =</t>
  </si>
  <si>
    <t>Impostos</t>
  </si>
  <si>
    <t>ISS</t>
  </si>
  <si>
    <t>PIS</t>
  </si>
  <si>
    <t>r =</t>
  </si>
  <si>
    <t>Taxa de Risco</t>
  </si>
  <si>
    <t>Cofins</t>
  </si>
  <si>
    <t>f =</t>
  </si>
  <si>
    <t>Despesas Financeiras</t>
  </si>
  <si>
    <t>TAXA DE RISCO</t>
  </si>
  <si>
    <t>l =</t>
  </si>
  <si>
    <t>Lucro</t>
  </si>
  <si>
    <t>DESPESAS FINANCEIRAS</t>
  </si>
  <si>
    <t>LUCRO</t>
  </si>
  <si>
    <t>BDI (%)</t>
  </si>
  <si>
    <t>calculado</t>
  </si>
  <si>
    <t>UNITÁRIO C/BDI</t>
  </si>
  <si>
    <t>Auxiliar de eletricista</t>
  </si>
  <si>
    <t>CODEVASF</t>
  </si>
  <si>
    <t>RESUMO DAS COTAÇÕES</t>
  </si>
  <si>
    <t>QTD.</t>
  </si>
  <si>
    <t>Média</t>
  </si>
  <si>
    <t>Unid.</t>
  </si>
  <si>
    <t>BDI</t>
  </si>
  <si>
    <t>BDI- SERVIÇOS</t>
  </si>
  <si>
    <t>Acórdão nº 2622/2013</t>
  </si>
  <si>
    <t>(*) BDI (%) = ((((1+AC+R)*(1+DF)*(1+L))/(1-I))-1)</t>
  </si>
  <si>
    <t>1.0</t>
  </si>
  <si>
    <t>FONTE</t>
  </si>
  <si>
    <t>Plan. Refer.</t>
  </si>
  <si>
    <t xml:space="preserve">SOMAS = </t>
  </si>
  <si>
    <t>und</t>
  </si>
  <si>
    <t>Km</t>
  </si>
  <si>
    <t>Transporte dos equipamentos</t>
  </si>
  <si>
    <t>Item 01</t>
  </si>
  <si>
    <t>Unidades</t>
  </si>
  <si>
    <t>Código/Catmat</t>
  </si>
  <si>
    <t>DETALHAMENTO DO BDI - MATERIAIS E EQUIP.</t>
  </si>
  <si>
    <t>DATA:   Setembro/2019</t>
  </si>
  <si>
    <t>Grupo Gerador Diesel de 12,5 Kwa, trifásico</t>
  </si>
  <si>
    <t>2.0</t>
  </si>
  <si>
    <t>Item 02</t>
  </si>
  <si>
    <t>Kit de irrigação por microaspersão</t>
  </si>
  <si>
    <t>Microaspersor, composto por estaca, microtubo, conector e aspersor</t>
  </si>
  <si>
    <t>Chula bilabial 16 mm</t>
  </si>
  <si>
    <t>Conector início de linha 16 mm</t>
  </si>
  <si>
    <t>Final de linha de 16 mm</t>
  </si>
  <si>
    <t>Tubo de polietileno DN 16 mm</t>
  </si>
  <si>
    <t>m</t>
  </si>
  <si>
    <t>Tubo de PVC soldável DN 75 mm, PN 40</t>
  </si>
  <si>
    <t>Redução de PVC DN 75 x 50 mm</t>
  </si>
  <si>
    <t>Cap de PVC soldável DN 50 mm</t>
  </si>
  <si>
    <t>Registro de Esfera Soldável DN 75 mm</t>
  </si>
  <si>
    <t>Curva PVC soldável DN 75 mm, 90 º</t>
  </si>
  <si>
    <t>Filtro de disco DN 2", 120 Mesh</t>
  </si>
  <si>
    <t>Luva simples galvanizada DN 2"</t>
  </si>
  <si>
    <t>Adaptador Curta soldável DN 50 x 2"</t>
  </si>
  <si>
    <t>Grupo Gerador Diesel, trifásico, 12,5 KWA</t>
  </si>
  <si>
    <t>Kit de irrigação, tipo, microaspersão</t>
  </si>
  <si>
    <t xml:space="preserve">Equipamentos:  </t>
  </si>
  <si>
    <t>Grupo Gerador e Kits de Irrigação</t>
  </si>
  <si>
    <t xml:space="preserve">Data: Setembro / 2019 </t>
  </si>
  <si>
    <t>Valor total dos Equipamentos</t>
  </si>
  <si>
    <t>3.0</t>
  </si>
  <si>
    <t>Item 03</t>
  </si>
  <si>
    <t>Kit de irrigação por gotejamento</t>
  </si>
  <si>
    <t>Gotejadores in-line</t>
  </si>
  <si>
    <t>Tubo de PVC soldavel DN 50 mm, PN 40</t>
  </si>
  <si>
    <t>Kit de irrigação, tipo, gotejamento</t>
  </si>
  <si>
    <t>M.Carvalho</t>
  </si>
  <si>
    <t>Água Limpa</t>
  </si>
  <si>
    <t>Grupo Gerador Trifásico, 12,5 Kwa, Diesel, com Kit de Refrigeração e Bateria para acionamento</t>
  </si>
  <si>
    <t>Tubo de irrigação de polietileno DN 16mm</t>
  </si>
  <si>
    <t>Inicial de linha DN 16 mm</t>
  </si>
  <si>
    <t>JL do Monte Filho ME</t>
  </si>
  <si>
    <t>Chula bilabial DN 16 mm</t>
  </si>
  <si>
    <t>Microaspersor completo, tipo bailarina.</t>
  </si>
  <si>
    <t>Tubo de PVC/LF DN 75mm, PN 40.</t>
  </si>
  <si>
    <t>Tubo de PVC/LF DN 50mm, PN 40.</t>
  </si>
  <si>
    <t>Te de PCV, LF, DN 75 mm</t>
  </si>
  <si>
    <t>Cap de PVC, Soldável, DN 50mm</t>
  </si>
  <si>
    <t>Registro de PVC, esfera, DN 75 mm</t>
  </si>
  <si>
    <t>Curva PVC/LF, 90°, DN 75mm</t>
  </si>
  <si>
    <t>Filtro de Disco, equivalente120 mesh, DN 2"</t>
  </si>
  <si>
    <t>Adaptador Soldável, 50 x 2"</t>
  </si>
  <si>
    <t>Final de linha DN 16 mm</t>
  </si>
  <si>
    <t>GM- Irrigação</t>
  </si>
  <si>
    <t xml:space="preserve">Gotejador in-line, vazão regulável </t>
  </si>
  <si>
    <t>Mercado Livre</t>
  </si>
  <si>
    <t>Grupo Gerador Trifásico a Diesel</t>
  </si>
  <si>
    <t>Luva de redução de PVC DN 75 x 50 mm</t>
  </si>
  <si>
    <t>Luva de união roscável DN 2",FERRO  gaLv.</t>
  </si>
  <si>
    <t>Na zona rural do município de São João do Piauí, nas localidades de: Brejinho, Barreiro e Assentamento Marrecas/Jenipapo</t>
  </si>
  <si>
    <t>Equipamentos de Geração de Energia e Irrigação</t>
  </si>
  <si>
    <t xml:space="preserve"> Data Base Utilizada para Insumos: SINAPI Agosto/2019 Não Desonerado;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</si>
</sst>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7" formatCode="0.000"/>
    <numFmt numFmtId="168" formatCode="_(&quot;R$ &quot;* #,##0_);_(&quot;R$ &quot;* \(#,##0\);_(&quot;R$ &quot;* \-_);_(@_)"/>
    <numFmt numFmtId="169" formatCode="#,##0.000000"/>
    <numFmt numFmtId="170" formatCode="_(&quot;R$ &quot;* #,##0.00_);_(&quot;R$ &quot;* \(#,##0.00\);_(&quot;R$ &quot;* \-??_);_(@_)"/>
    <numFmt numFmtId="171" formatCode="#,##0.00000"/>
    <numFmt numFmtId="172" formatCode="_-* #,##0.00_-;\-* #,##0.00_-;_-* \-??_-;_-@_-"/>
    <numFmt numFmtId="173" formatCode="&quot;R$ &quot;#,##0.00"/>
  </numFmts>
  <fonts count="33" x14ac:knownFonts="1"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17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10"/>
      <color indexed="52"/>
      <name val="Arial"/>
      <family val="2"/>
    </font>
    <font>
      <sz val="10"/>
      <color indexed="62"/>
      <name val="Arial"/>
      <family val="2"/>
    </font>
    <font>
      <sz val="10"/>
      <color indexed="20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sz val="10"/>
      <color indexed="10"/>
      <name val="Arial"/>
      <family val="2"/>
    </font>
    <font>
      <i/>
      <sz val="10"/>
      <color indexed="23"/>
      <name val="Arial"/>
      <family val="2"/>
    </font>
    <font>
      <b/>
      <sz val="15"/>
      <color indexed="56"/>
      <name val="Arial"/>
      <family val="2"/>
    </font>
    <font>
      <b/>
      <sz val="18"/>
      <color indexed="56"/>
      <name val="Cambria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0"/>
      <color indexed="8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1"/>
      <color indexed="8"/>
      <name val="Times New Roman"/>
      <family val="1"/>
    </font>
    <font>
      <sz val="12"/>
      <color indexed="1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Courier New"/>
      <family val="3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10"/>
      <name val="Arial"/>
      <family val="2"/>
    </font>
    <font>
      <sz val="10"/>
      <name val="Tahoma"/>
      <family val="2"/>
    </font>
    <font>
      <sz val="11"/>
      <name val="Calibri"/>
      <family val="2"/>
    </font>
  </fonts>
  <fills count="3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44"/>
      </patternFill>
    </fill>
    <fill>
      <patternFill patternType="solid">
        <fgColor indexed="13"/>
        <bgColor indexed="34"/>
      </patternFill>
    </fill>
    <fill>
      <patternFill patternType="solid">
        <fgColor indexed="47"/>
        <bgColor indexed="31"/>
      </patternFill>
    </fill>
    <fill>
      <patternFill patternType="solid">
        <fgColor theme="6" tint="0.59999389629810485"/>
        <bgColor indexed="26"/>
      </patternFill>
    </fill>
    <fill>
      <patternFill patternType="solid">
        <fgColor theme="6" tint="0.59999389629810485"/>
        <bgColor indexed="22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31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medium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</borders>
  <cellStyleXfs count="7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4" borderId="0" applyNumberFormat="0" applyBorder="0" applyAlignment="0" applyProtection="0"/>
    <xf numFmtId="0" fontId="4" fillId="16" borderId="1" applyNumberFormat="0" applyAlignment="0" applyProtection="0"/>
    <xf numFmtId="0" fontId="5" fillId="17" borderId="2" applyNumberFormat="0" applyAlignment="0" applyProtection="0"/>
    <xf numFmtId="0" fontId="6" fillId="0" borderId="3" applyNumberFormat="0" applyFill="0" applyAlignment="0" applyProtection="0"/>
    <xf numFmtId="168" fontId="25" fillId="0" borderId="0" applyFill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1" borderId="0" applyNumberFormat="0" applyBorder="0" applyAlignment="0" applyProtection="0"/>
    <xf numFmtId="0" fontId="7" fillId="7" borderId="1" applyNumberFormat="0" applyAlignment="0" applyProtection="0"/>
    <xf numFmtId="169" fontId="25" fillId="0" borderId="0" applyFill="0" applyBorder="0" applyAlignment="0" applyProtection="0"/>
    <xf numFmtId="0" fontId="26" fillId="0" borderId="0"/>
    <xf numFmtId="3" fontId="25" fillId="0" borderId="0"/>
    <xf numFmtId="0" fontId="8" fillId="3" borderId="0" applyNumberFormat="0" applyBorder="0" applyAlignment="0" applyProtection="0"/>
    <xf numFmtId="0" fontId="27" fillId="0" borderId="0"/>
    <xf numFmtId="44" fontId="25" fillId="0" borderId="0" applyFont="0" applyFill="0" applyBorder="0" applyAlignment="0" applyProtection="0"/>
    <xf numFmtId="170" fontId="25" fillId="0" borderId="0" applyFill="0" applyBorder="0" applyAlignment="0" applyProtection="0"/>
    <xf numFmtId="0" fontId="9" fillId="22" borderId="0" applyNumberFormat="0" applyBorder="0" applyAlignment="0" applyProtection="0"/>
    <xf numFmtId="0" fontId="25" fillId="0" borderId="0"/>
    <xf numFmtId="0" fontId="25" fillId="0" borderId="0"/>
    <xf numFmtId="3" fontId="25" fillId="0" borderId="0"/>
    <xf numFmtId="0" fontId="25" fillId="0" borderId="0"/>
    <xf numFmtId="0" fontId="26" fillId="0" borderId="0"/>
    <xf numFmtId="0" fontId="26" fillId="0" borderId="0"/>
    <xf numFmtId="0" fontId="25" fillId="0" borderId="0"/>
    <xf numFmtId="0" fontId="26" fillId="0" borderId="0"/>
    <xf numFmtId="0" fontId="25" fillId="0" borderId="0"/>
    <xf numFmtId="0" fontId="26" fillId="0" borderId="0"/>
    <xf numFmtId="0" fontId="25" fillId="0" borderId="0"/>
    <xf numFmtId="3" fontId="25" fillId="0" borderId="0"/>
    <xf numFmtId="0" fontId="25" fillId="23" borderId="4" applyNumberFormat="0" applyAlignment="0" applyProtection="0"/>
    <xf numFmtId="9" fontId="25" fillId="0" borderId="0" applyFill="0" applyBorder="0" applyAlignment="0" applyProtection="0"/>
    <xf numFmtId="9" fontId="25" fillId="0" borderId="0" applyFill="0" applyBorder="0" applyAlignment="0" applyProtection="0"/>
    <xf numFmtId="0" fontId="10" fillId="16" borderId="5" applyNumberFormat="0" applyAlignment="0" applyProtection="0"/>
    <xf numFmtId="167" fontId="25" fillId="0" borderId="0" applyFill="0" applyBorder="0" applyAlignment="0" applyProtection="0"/>
    <xf numFmtId="167" fontId="25" fillId="0" borderId="0" applyFill="0" applyBorder="0" applyAlignment="0" applyProtection="0"/>
    <xf numFmtId="172" fontId="25" fillId="0" borderId="0" applyFill="0" applyBorder="0" applyAlignment="0" applyProtection="0"/>
    <xf numFmtId="171" fontId="25" fillId="0" borderId="0" applyFill="0" applyBorder="0" applyAlignment="0" applyProtection="0"/>
    <xf numFmtId="171" fontId="25" fillId="0" borderId="0" applyFill="0" applyBorder="0" applyAlignment="0" applyProtection="0"/>
    <xf numFmtId="171" fontId="25" fillId="0" borderId="0" applyFill="0" applyBorder="0" applyAlignment="0" applyProtection="0"/>
    <xf numFmtId="171" fontId="25" fillId="0" borderId="0" applyFill="0" applyBorder="0" applyAlignment="0" applyProtection="0"/>
    <xf numFmtId="171" fontId="25" fillId="0" borderId="0" applyFill="0" applyBorder="0" applyAlignment="0" applyProtection="0"/>
    <xf numFmtId="171" fontId="25" fillId="0" borderId="0" applyFill="0" applyBorder="0" applyAlignment="0" applyProtection="0"/>
    <xf numFmtId="172" fontId="25" fillId="0" borderId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165" fontId="25" fillId="0" borderId="0" applyFill="0" applyBorder="0" applyAlignment="0" applyProtection="0"/>
    <xf numFmtId="164" fontId="25" fillId="0" borderId="0" applyFont="0" applyFill="0" applyBorder="0" applyAlignment="0" applyProtection="0"/>
  </cellStyleXfs>
  <cellXfs count="275">
    <xf numFmtId="0" fontId="0" fillId="0" borderId="0" xfId="0"/>
    <xf numFmtId="0" fontId="18" fillId="24" borderId="0" xfId="0" applyFont="1" applyFill="1"/>
    <xf numFmtId="0" fontId="18" fillId="24" borderId="0" xfId="0" applyFont="1" applyFill="1" applyAlignment="1"/>
    <xf numFmtId="2" fontId="18" fillId="24" borderId="0" xfId="0" applyNumberFormat="1" applyFont="1" applyFill="1"/>
    <xf numFmtId="0" fontId="18" fillId="0" borderId="0" xfId="0" applyFont="1" applyFill="1" applyBorder="1"/>
    <xf numFmtId="0" fontId="20" fillId="0" borderId="0" xfId="0" applyFont="1" applyBorder="1" applyAlignment="1">
      <alignment horizontal="left" vertical="center"/>
    </xf>
    <xf numFmtId="0" fontId="18" fillId="24" borderId="0" xfId="0" applyFont="1" applyFill="1" applyAlignment="1">
      <alignment horizontal="center" vertical="center"/>
    </xf>
    <xf numFmtId="0" fontId="19" fillId="24" borderId="0" xfId="0" applyFont="1" applyFill="1" applyBorder="1" applyAlignment="1">
      <alignment vertical="top" wrapText="1"/>
    </xf>
    <xf numFmtId="0" fontId="21" fillId="24" borderId="0" xfId="0" applyFont="1" applyFill="1" applyBorder="1" applyAlignment="1">
      <alignment vertical="top" wrapText="1"/>
    </xf>
    <xf numFmtId="4" fontId="22" fillId="0" borderId="0" xfId="0" applyNumberFormat="1" applyFont="1"/>
    <xf numFmtId="4" fontId="22" fillId="24" borderId="12" xfId="50" applyNumberFormat="1" applyFont="1" applyFill="1" applyBorder="1" applyAlignment="1">
      <alignment horizontal="center" vertical="center" wrapText="1"/>
    </xf>
    <xf numFmtId="4" fontId="22" fillId="0" borderId="14" xfId="50" applyNumberFormat="1" applyFont="1" applyBorder="1" applyAlignment="1">
      <alignment horizontal="left" vertical="center"/>
    </xf>
    <xf numFmtId="4" fontId="22" fillId="24" borderId="12" xfId="50" applyNumberFormat="1" applyFont="1" applyFill="1" applyBorder="1" applyAlignment="1">
      <alignment horizontal="center" vertical="center"/>
    </xf>
    <xf numFmtId="4" fontId="23" fillId="24" borderId="0" xfId="50" applyNumberFormat="1" applyFont="1" applyFill="1" applyBorder="1" applyAlignment="1">
      <alignment horizontal="left" vertical="center"/>
    </xf>
    <xf numFmtId="4" fontId="22" fillId="0" borderId="12" xfId="50" applyNumberFormat="1" applyFont="1" applyFill="1" applyBorder="1" applyAlignment="1">
      <alignment horizontal="center"/>
    </xf>
    <xf numFmtId="4" fontId="22" fillId="24" borderId="12" xfId="33" applyNumberFormat="1" applyFont="1" applyFill="1" applyBorder="1" applyAlignment="1">
      <alignment horizontal="center" vertical="center"/>
    </xf>
    <xf numFmtId="4" fontId="22" fillId="0" borderId="12" xfId="33" applyNumberFormat="1" applyFont="1" applyFill="1" applyBorder="1" applyAlignment="1">
      <alignment horizontal="center" vertical="center"/>
    </xf>
    <xf numFmtId="4" fontId="22" fillId="24" borderId="13" xfId="50" applyNumberFormat="1" applyFont="1" applyFill="1" applyBorder="1" applyAlignment="1">
      <alignment horizontal="center" vertical="center"/>
    </xf>
    <xf numFmtId="4" fontId="22" fillId="0" borderId="13" xfId="50" applyNumberFormat="1" applyFont="1" applyFill="1" applyBorder="1" applyAlignment="1">
      <alignment horizontal="center"/>
    </xf>
    <xf numFmtId="3" fontId="22" fillId="0" borderId="0" xfId="0" applyNumberFormat="1" applyFont="1"/>
    <xf numFmtId="4" fontId="22" fillId="0" borderId="0" xfId="0" applyNumberFormat="1" applyFont="1" applyAlignment="1">
      <alignment vertical="center"/>
    </xf>
    <xf numFmtId="4" fontId="23" fillId="24" borderId="0" xfId="50" applyNumberFormat="1" applyFont="1" applyFill="1" applyBorder="1" applyAlignment="1">
      <alignment horizontal="center" vertical="center"/>
    </xf>
    <xf numFmtId="4" fontId="22" fillId="0" borderId="0" xfId="0" applyNumberFormat="1" applyFont="1" applyAlignment="1">
      <alignment horizontal="center"/>
    </xf>
    <xf numFmtId="4" fontId="22" fillId="24" borderId="18" xfId="50" applyNumberFormat="1" applyFont="1" applyFill="1" applyBorder="1" applyAlignment="1">
      <alignment vertical="center"/>
    </xf>
    <xf numFmtId="4" fontId="22" fillId="24" borderId="19" xfId="50" applyNumberFormat="1" applyFont="1" applyFill="1" applyBorder="1" applyAlignment="1">
      <alignment vertical="center"/>
    </xf>
    <xf numFmtId="4" fontId="22" fillId="24" borderId="11" xfId="50" applyNumberFormat="1" applyFont="1" applyFill="1" applyBorder="1" applyAlignment="1">
      <alignment horizontal="right" vertical="center"/>
    </xf>
    <xf numFmtId="4" fontId="22" fillId="24" borderId="18" xfId="50" applyNumberFormat="1" applyFont="1" applyFill="1" applyBorder="1" applyAlignment="1">
      <alignment horizontal="left" vertical="center"/>
    </xf>
    <xf numFmtId="4" fontId="22" fillId="24" borderId="20" xfId="50" applyNumberFormat="1" applyFont="1" applyFill="1" applyBorder="1" applyAlignment="1">
      <alignment horizontal="right" vertical="center"/>
    </xf>
    <xf numFmtId="4" fontId="22" fillId="24" borderId="21" xfId="50" applyNumberFormat="1" applyFont="1" applyFill="1" applyBorder="1" applyAlignment="1">
      <alignment horizontal="center" vertical="center"/>
    </xf>
    <xf numFmtId="4" fontId="22" fillId="0" borderId="16" xfId="50" applyNumberFormat="1" applyFont="1" applyFill="1" applyBorder="1" applyAlignment="1">
      <alignment horizontal="center" vertical="center"/>
    </xf>
    <xf numFmtId="4" fontId="22" fillId="0" borderId="16" xfId="33" applyNumberFormat="1" applyFont="1" applyFill="1" applyBorder="1" applyAlignment="1">
      <alignment horizontal="center" vertical="center"/>
    </xf>
    <xf numFmtId="165" fontId="25" fillId="24" borderId="0" xfId="73" applyFill="1" applyBorder="1" applyAlignment="1">
      <alignment vertical="center" wrapText="1"/>
    </xf>
    <xf numFmtId="0" fontId="19" fillId="0" borderId="0" xfId="0" applyFont="1" applyFill="1" applyBorder="1" applyAlignment="1">
      <alignment vertical="center" wrapText="1"/>
    </xf>
    <xf numFmtId="0" fontId="18" fillId="24" borderId="0" xfId="0" applyFont="1" applyFill="1" applyAlignment="1">
      <alignment vertical="center"/>
    </xf>
    <xf numFmtId="0" fontId="18" fillId="0" borderId="0" xfId="0" applyFont="1" applyFill="1" applyBorder="1" applyAlignment="1">
      <alignment vertical="center"/>
    </xf>
    <xf numFmtId="0" fontId="19" fillId="24" borderId="0" xfId="0" applyFont="1" applyFill="1" applyBorder="1" applyAlignment="1">
      <alignment vertical="center" wrapText="1"/>
    </xf>
    <xf numFmtId="0" fontId="18" fillId="24" borderId="0" xfId="0" applyFont="1" applyFill="1" applyBorder="1" applyAlignment="1">
      <alignment vertical="center"/>
    </xf>
    <xf numFmtId="0" fontId="19" fillId="28" borderId="16" xfId="0" applyFont="1" applyFill="1" applyBorder="1" applyAlignment="1">
      <alignment horizontal="center" vertical="center" wrapText="1"/>
    </xf>
    <xf numFmtId="0" fontId="19" fillId="29" borderId="16" xfId="0" applyFont="1" applyFill="1" applyBorder="1" applyAlignment="1">
      <alignment horizontal="center" vertical="center" wrapText="1"/>
    </xf>
    <xf numFmtId="4" fontId="18" fillId="0" borderId="0" xfId="0" applyNumberFormat="1" applyFont="1" applyFill="1" applyBorder="1" applyAlignment="1">
      <alignment vertical="center"/>
    </xf>
    <xf numFmtId="0" fontId="19" fillId="0" borderId="16" xfId="0" applyFont="1" applyFill="1" applyBorder="1" applyAlignment="1">
      <alignment horizontal="center" vertical="center" wrapText="1"/>
    </xf>
    <xf numFmtId="0" fontId="29" fillId="0" borderId="0" xfId="0" applyFont="1"/>
    <xf numFmtId="0" fontId="28" fillId="0" borderId="0" xfId="0" applyFont="1" applyFill="1" applyBorder="1" applyAlignment="1"/>
    <xf numFmtId="0" fontId="29" fillId="0" borderId="0" xfId="0" applyFont="1" applyFill="1" applyBorder="1"/>
    <xf numFmtId="0" fontId="28" fillId="0" borderId="0" xfId="0" applyFont="1" applyBorder="1" applyAlignment="1">
      <alignment horizontal="center"/>
    </xf>
    <xf numFmtId="173" fontId="29" fillId="0" borderId="0" xfId="0" applyNumberFormat="1" applyFont="1"/>
    <xf numFmtId="0" fontId="29" fillId="25" borderId="27" xfId="0" applyFont="1" applyFill="1" applyBorder="1" applyAlignment="1">
      <alignment horizontal="center"/>
    </xf>
    <xf numFmtId="0" fontId="29" fillId="25" borderId="28" xfId="0" applyFont="1" applyFill="1" applyBorder="1" applyAlignment="1">
      <alignment horizontal="center"/>
    </xf>
    <xf numFmtId="0" fontId="28" fillId="25" borderId="29" xfId="0" applyFont="1" applyFill="1" applyBorder="1" applyAlignment="1">
      <alignment horizontal="center"/>
    </xf>
    <xf numFmtId="0" fontId="28" fillId="25" borderId="30" xfId="0" applyFont="1" applyFill="1" applyBorder="1" applyAlignment="1">
      <alignment horizontal="center"/>
    </xf>
    <xf numFmtId="0" fontId="28" fillId="0" borderId="31" xfId="0" applyFont="1" applyBorder="1" applyAlignment="1"/>
    <xf numFmtId="0" fontId="28" fillId="0" borderId="0" xfId="0" applyFont="1" applyBorder="1" applyAlignment="1"/>
    <xf numFmtId="0" fontId="28" fillId="0" borderId="32" xfId="0" applyFont="1" applyBorder="1" applyAlignment="1">
      <alignment horizontal="center" vertical="center"/>
    </xf>
    <xf numFmtId="0" fontId="29" fillId="0" borderId="33" xfId="0" applyFont="1" applyBorder="1" applyAlignment="1">
      <alignment horizontal="center" vertical="center"/>
    </xf>
    <xf numFmtId="0" fontId="28" fillId="0" borderId="33" xfId="0" applyFont="1" applyFill="1" applyBorder="1" applyAlignment="1">
      <alignment horizontal="center"/>
    </xf>
    <xf numFmtId="0" fontId="28" fillId="0" borderId="34" xfId="0" applyFont="1" applyFill="1" applyBorder="1" applyAlignment="1">
      <alignment horizontal="center"/>
    </xf>
    <xf numFmtId="0" fontId="28" fillId="0" borderId="0" xfId="0" applyFont="1" applyAlignment="1"/>
    <xf numFmtId="0" fontId="28" fillId="0" borderId="32" xfId="0" applyFont="1" applyBorder="1" applyAlignment="1">
      <alignment horizontal="center"/>
    </xf>
    <xf numFmtId="0" fontId="28" fillId="0" borderId="33" xfId="0" applyFont="1" applyBorder="1"/>
    <xf numFmtId="2" fontId="28" fillId="0" borderId="33" xfId="0" applyNumberFormat="1" applyFont="1" applyBorder="1" applyAlignment="1">
      <alignment horizontal="right"/>
    </xf>
    <xf numFmtId="0" fontId="28" fillId="0" borderId="12" xfId="0" applyFont="1" applyBorder="1" applyAlignment="1">
      <alignment horizontal="right" vertical="center"/>
    </xf>
    <xf numFmtId="10" fontId="28" fillId="0" borderId="12" xfId="0" applyNumberFormat="1" applyFont="1" applyBorder="1" applyAlignment="1"/>
    <xf numFmtId="0" fontId="29" fillId="0" borderId="32" xfId="0" applyFont="1" applyBorder="1" applyAlignment="1">
      <alignment horizontal="center"/>
    </xf>
    <xf numFmtId="2" fontId="29" fillId="0" borderId="34" xfId="0" applyNumberFormat="1" applyFont="1" applyBorder="1"/>
    <xf numFmtId="0" fontId="28" fillId="0" borderId="0" xfId="0" applyFont="1" applyBorder="1" applyAlignment="1">
      <alignment horizontal="right" vertical="center"/>
    </xf>
    <xf numFmtId="10" fontId="28" fillId="0" borderId="0" xfId="0" applyNumberFormat="1" applyFont="1" applyBorder="1" applyAlignment="1"/>
    <xf numFmtId="0" fontId="29" fillId="0" borderId="33" xfId="0" applyFont="1" applyBorder="1"/>
    <xf numFmtId="2" fontId="29" fillId="0" borderId="33" xfId="0" applyNumberFormat="1" applyFont="1" applyBorder="1"/>
    <xf numFmtId="2" fontId="28" fillId="0" borderId="34" xfId="0" applyNumberFormat="1" applyFont="1" applyBorder="1"/>
    <xf numFmtId="0" fontId="29" fillId="0" borderId="0" xfId="0" applyFont="1" applyAlignment="1"/>
    <xf numFmtId="0" fontId="29" fillId="0" borderId="33" xfId="0" applyFont="1" applyBorder="1" applyAlignment="1">
      <alignment horizontal="left"/>
    </xf>
    <xf numFmtId="0" fontId="29" fillId="0" borderId="32" xfId="0" applyFont="1" applyBorder="1" applyAlignment="1">
      <alignment horizontal="right"/>
    </xf>
    <xf numFmtId="170" fontId="29" fillId="0" borderId="0" xfId="0" applyNumberFormat="1" applyFont="1"/>
    <xf numFmtId="2" fontId="0" fillId="0" borderId="0" xfId="0" applyNumberFormat="1"/>
    <xf numFmtId="0" fontId="28" fillId="0" borderId="12" xfId="0" applyFont="1" applyBorder="1"/>
    <xf numFmtId="4" fontId="29" fillId="0" borderId="12" xfId="0" applyNumberFormat="1" applyFont="1" applyBorder="1"/>
    <xf numFmtId="0" fontId="29" fillId="0" borderId="12" xfId="0" applyFont="1" applyBorder="1" applyAlignment="1">
      <alignment horizontal="center"/>
    </xf>
    <xf numFmtId="0" fontId="30" fillId="0" borderId="0" xfId="0" applyFont="1" applyFill="1" applyBorder="1" applyAlignment="1"/>
    <xf numFmtId="0" fontId="29" fillId="0" borderId="32" xfId="0" applyFont="1" applyBorder="1" applyAlignment="1">
      <alignment horizontal="center" vertical="center"/>
    </xf>
    <xf numFmtId="0" fontId="30" fillId="0" borderId="0" xfId="0" applyFont="1" applyBorder="1" applyAlignment="1">
      <alignment vertical="center" wrapText="1"/>
    </xf>
    <xf numFmtId="0" fontId="18" fillId="24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/>
    </xf>
    <xf numFmtId="0" fontId="28" fillId="0" borderId="12" xfId="0" applyFont="1" applyFill="1" applyBorder="1" applyAlignment="1">
      <alignment horizontal="right" vertical="center"/>
    </xf>
    <xf numFmtId="10" fontId="28" fillId="0" borderId="12" xfId="0" applyNumberFormat="1" applyFont="1" applyFill="1" applyBorder="1" applyAlignment="1"/>
    <xf numFmtId="0" fontId="29" fillId="0" borderId="0" xfId="0" applyFont="1" applyFill="1"/>
    <xf numFmtId="2" fontId="28" fillId="0" borderId="34" xfId="0" applyNumberFormat="1" applyFont="1" applyFill="1" applyBorder="1" applyAlignment="1">
      <alignment horizontal="right"/>
    </xf>
    <xf numFmtId="2" fontId="29" fillId="0" borderId="34" xfId="0" applyNumberFormat="1" applyFont="1" applyFill="1" applyBorder="1"/>
    <xf numFmtId="2" fontId="28" fillId="0" borderId="34" xfId="0" applyNumberFormat="1" applyFont="1" applyFill="1" applyBorder="1"/>
    <xf numFmtId="2" fontId="28" fillId="0" borderId="33" xfId="0" applyNumberFormat="1" applyFont="1" applyFill="1" applyBorder="1"/>
    <xf numFmtId="2" fontId="29" fillId="0" borderId="33" xfId="0" applyNumberFormat="1" applyFont="1" applyFill="1" applyBorder="1"/>
    <xf numFmtId="2" fontId="29" fillId="0" borderId="33" xfId="0" applyNumberFormat="1" applyFont="1" applyFill="1" applyBorder="1" applyAlignment="1">
      <alignment horizontal="right"/>
    </xf>
    <xf numFmtId="2" fontId="28" fillId="0" borderId="0" xfId="0" applyNumberFormat="1" applyFont="1" applyFill="1" applyBorder="1"/>
    <xf numFmtId="4" fontId="22" fillId="24" borderId="11" xfId="50" applyNumberFormat="1" applyFont="1" applyFill="1" applyBorder="1" applyAlignment="1">
      <alignment horizontal="center" vertical="center"/>
    </xf>
    <xf numFmtId="4" fontId="22" fillId="24" borderId="41" xfId="50" applyNumberFormat="1" applyFont="1" applyFill="1" applyBorder="1" applyAlignment="1">
      <alignment horizontal="center" vertical="center"/>
    </xf>
    <xf numFmtId="4" fontId="23" fillId="0" borderId="0" xfId="50" applyNumberFormat="1" applyFont="1" applyFill="1" applyBorder="1" applyAlignment="1">
      <alignment horizontal="left" vertical="center"/>
    </xf>
    <xf numFmtId="4" fontId="22" fillId="24" borderId="15" xfId="50" applyNumberFormat="1" applyFont="1" applyFill="1" applyBorder="1" applyAlignment="1">
      <alignment horizontal="center"/>
    </xf>
    <xf numFmtId="4" fontId="22" fillId="24" borderId="15" xfId="33" applyNumberFormat="1" applyFont="1" applyFill="1" applyBorder="1" applyAlignment="1">
      <alignment horizontal="center"/>
    </xf>
    <xf numFmtId="4" fontId="22" fillId="24" borderId="12" xfId="50" applyNumberFormat="1" applyFont="1" applyFill="1" applyBorder="1" applyAlignment="1">
      <alignment horizontal="center"/>
    </xf>
    <xf numFmtId="4" fontId="22" fillId="24" borderId="10" xfId="33" applyNumberFormat="1" applyFont="1" applyFill="1" applyBorder="1" applyAlignment="1">
      <alignment horizontal="left" vertical="center"/>
    </xf>
    <xf numFmtId="4" fontId="22" fillId="24" borderId="17" xfId="33" applyNumberFormat="1" applyFont="1" applyFill="1" applyBorder="1" applyAlignment="1">
      <alignment horizontal="center" vertical="center"/>
    </xf>
    <xf numFmtId="4" fontId="22" fillId="24" borderId="12" xfId="33" applyNumberFormat="1" applyFont="1" applyFill="1" applyBorder="1" applyAlignment="1">
      <alignment horizontal="right"/>
    </xf>
    <xf numFmtId="4" fontId="22" fillId="0" borderId="12" xfId="33" applyNumberFormat="1" applyFont="1" applyFill="1" applyBorder="1" applyAlignment="1">
      <alignment horizontal="right" vertical="center"/>
    </xf>
    <xf numFmtId="4" fontId="22" fillId="0" borderId="14" xfId="33" applyNumberFormat="1" applyFont="1" applyFill="1" applyBorder="1" applyAlignment="1">
      <alignment horizontal="justify" vertical="center"/>
    </xf>
    <xf numFmtId="4" fontId="22" fillId="0" borderId="0" xfId="33" applyNumberFormat="1" applyFont="1" applyFill="1" applyBorder="1" applyAlignment="1">
      <alignment horizontal="center" vertical="center"/>
    </xf>
    <xf numFmtId="4" fontId="22" fillId="0" borderId="19" xfId="33" applyNumberFormat="1" applyFont="1" applyFill="1" applyBorder="1" applyAlignment="1">
      <alignment horizontal="right" vertical="center"/>
    </xf>
    <xf numFmtId="4" fontId="22" fillId="24" borderId="12" xfId="33" applyNumberFormat="1" applyFont="1" applyFill="1" applyBorder="1" applyAlignment="1">
      <alignment horizontal="right" vertical="center"/>
    </xf>
    <xf numFmtId="4" fontId="22" fillId="24" borderId="14" xfId="33" applyNumberFormat="1" applyFont="1" applyFill="1" applyBorder="1" applyAlignment="1">
      <alignment horizontal="center" vertical="center"/>
    </xf>
    <xf numFmtId="4" fontId="22" fillId="24" borderId="11" xfId="33" applyNumberFormat="1" applyFont="1" applyFill="1" applyBorder="1" applyAlignment="1">
      <alignment horizontal="center"/>
    </xf>
    <xf numFmtId="4" fontId="22" fillId="24" borderId="13" xfId="33" applyNumberFormat="1" applyFont="1" applyFill="1" applyBorder="1" applyAlignment="1">
      <alignment horizontal="center" vertical="center"/>
    </xf>
    <xf numFmtId="4" fontId="22" fillId="24" borderId="14" xfId="33" applyNumberFormat="1" applyFont="1" applyFill="1" applyBorder="1" applyAlignment="1">
      <alignment horizontal="left" vertical="center"/>
    </xf>
    <xf numFmtId="4" fontId="22" fillId="24" borderId="42" xfId="33" applyNumberFormat="1" applyFont="1" applyFill="1" applyBorder="1" applyAlignment="1">
      <alignment horizontal="center" vertical="center"/>
    </xf>
    <xf numFmtId="4" fontId="19" fillId="4" borderId="47" xfId="33" applyNumberFormat="1" applyFont="1" applyFill="1" applyBorder="1" applyAlignment="1">
      <alignment horizontal="center" vertical="center"/>
    </xf>
    <xf numFmtId="4" fontId="19" fillId="4" borderId="48" xfId="50" applyNumberFormat="1" applyFont="1" applyFill="1" applyBorder="1" applyAlignment="1">
      <alignment horizontal="center" vertical="center"/>
    </xf>
    <xf numFmtId="4" fontId="23" fillId="24" borderId="0" xfId="33" applyNumberFormat="1" applyFont="1" applyFill="1" applyBorder="1" applyAlignment="1">
      <alignment horizontal="left" vertical="center"/>
    </xf>
    <xf numFmtId="0" fontId="0" fillId="0" borderId="49" xfId="0" applyBorder="1"/>
    <xf numFmtId="0" fontId="0" fillId="0" borderId="50" xfId="0" applyBorder="1"/>
    <xf numFmtId="0" fontId="0" fillId="0" borderId="51" xfId="0" applyBorder="1"/>
    <xf numFmtId="0" fontId="0" fillId="0" borderId="39" xfId="0" applyBorder="1"/>
    <xf numFmtId="0" fontId="0" fillId="0" borderId="0" xfId="0" applyBorder="1"/>
    <xf numFmtId="0" fontId="0" fillId="0" borderId="45" xfId="0" applyBorder="1"/>
    <xf numFmtId="0" fontId="0" fillId="0" borderId="52" xfId="0" applyBorder="1"/>
    <xf numFmtId="0" fontId="0" fillId="0" borderId="46" xfId="0" applyBorder="1"/>
    <xf numFmtId="0" fontId="0" fillId="0" borderId="53" xfId="0" applyBorder="1"/>
    <xf numFmtId="2" fontId="28" fillId="31" borderId="12" xfId="52" applyNumberFormat="1" applyFont="1" applyFill="1" applyBorder="1"/>
    <xf numFmtId="43" fontId="18" fillId="24" borderId="0" xfId="0" applyNumberFormat="1" applyFont="1" applyFill="1"/>
    <xf numFmtId="0" fontId="24" fillId="0" borderId="16" xfId="0" applyFont="1" applyBorder="1" applyAlignment="1">
      <alignment horizontal="center"/>
    </xf>
    <xf numFmtId="0" fontId="0" fillId="0" borderId="16" xfId="0" applyBorder="1" applyAlignment="1">
      <alignment horizontal="center"/>
    </xf>
    <xf numFmtId="44" fontId="0" fillId="32" borderId="16" xfId="0" applyNumberFormat="1" applyFill="1" applyBorder="1"/>
    <xf numFmtId="0" fontId="24" fillId="33" borderId="16" xfId="0" applyFont="1" applyFill="1" applyBorder="1" applyAlignment="1">
      <alignment horizontal="center"/>
    </xf>
    <xf numFmtId="44" fontId="25" fillId="33" borderId="16" xfId="36" applyFont="1" applyFill="1" applyBorder="1"/>
    <xf numFmtId="0" fontId="24" fillId="32" borderId="16" xfId="0" applyFont="1" applyFill="1" applyBorder="1" applyAlignment="1">
      <alignment horizontal="center"/>
    </xf>
    <xf numFmtId="44" fontId="0" fillId="30" borderId="0" xfId="0" applyNumberFormat="1" applyFill="1"/>
    <xf numFmtId="0" fontId="28" fillId="0" borderId="0" xfId="0" applyFont="1"/>
    <xf numFmtId="0" fontId="0" fillId="0" borderId="16" xfId="0" applyBorder="1"/>
    <xf numFmtId="0" fontId="24" fillId="0" borderId="16" xfId="0" applyFont="1" applyFill="1" applyBorder="1" applyAlignment="1">
      <alignment horizontal="center"/>
    </xf>
    <xf numFmtId="44" fontId="0" fillId="0" borderId="16" xfId="36" applyFont="1" applyFill="1" applyBorder="1"/>
    <xf numFmtId="0" fontId="24" fillId="0" borderId="16" xfId="0" applyFont="1" applyBorder="1"/>
    <xf numFmtId="0" fontId="24" fillId="0" borderId="0" xfId="0" applyFont="1"/>
    <xf numFmtId="44" fontId="24" fillId="0" borderId="0" xfId="0" applyNumberFormat="1" applyFont="1"/>
    <xf numFmtId="4" fontId="22" fillId="0" borderId="0" xfId="50" applyNumberFormat="1" applyFont="1" applyFill="1" applyBorder="1" applyAlignment="1">
      <alignment horizontal="center" vertical="center"/>
    </xf>
    <xf numFmtId="4" fontId="22" fillId="0" borderId="0" xfId="50" applyNumberFormat="1" applyFont="1" applyFill="1" applyBorder="1" applyAlignment="1">
      <alignment horizontal="center" vertical="center"/>
    </xf>
    <xf numFmtId="4" fontId="22" fillId="0" borderId="0" xfId="50" applyNumberFormat="1" applyFont="1" applyFill="1" applyBorder="1" applyAlignment="1">
      <alignment horizontal="center" vertical="center"/>
    </xf>
    <xf numFmtId="0" fontId="19" fillId="29" borderId="16" xfId="0" applyFont="1" applyFill="1" applyBorder="1" applyAlignment="1">
      <alignment vertical="center" wrapText="1"/>
    </xf>
    <xf numFmtId="4" fontId="19" fillId="29" borderId="16" xfId="0" applyNumberFormat="1" applyFont="1" applyFill="1" applyBorder="1" applyAlignment="1">
      <alignment horizontal="left" vertical="center" wrapText="1"/>
    </xf>
    <xf numFmtId="4" fontId="22" fillId="0" borderId="13" xfId="33" applyNumberFormat="1" applyFont="1" applyFill="1" applyBorder="1" applyAlignment="1">
      <alignment horizontal="center" vertical="center"/>
    </xf>
    <xf numFmtId="4" fontId="22" fillId="0" borderId="14" xfId="33" applyNumberFormat="1" applyFont="1" applyFill="1" applyBorder="1" applyAlignment="1">
      <alignment horizontal="justify" vertical="center" wrapText="1"/>
    </xf>
    <xf numFmtId="4" fontId="22" fillId="0" borderId="36" xfId="33" applyNumberFormat="1" applyFont="1" applyFill="1" applyBorder="1" applyAlignment="1">
      <alignment horizontal="right" vertical="center"/>
    </xf>
    <xf numFmtId="4" fontId="22" fillId="0" borderId="16" xfId="33" applyNumberFormat="1" applyFont="1" applyFill="1" applyBorder="1" applyAlignment="1">
      <alignment horizontal="right" vertical="center"/>
    </xf>
    <xf numFmtId="4" fontId="22" fillId="0" borderId="41" xfId="33" applyNumberFormat="1" applyFont="1" applyFill="1" applyBorder="1" applyAlignment="1">
      <alignment horizontal="center" vertical="center"/>
    </xf>
    <xf numFmtId="4" fontId="22" fillId="0" borderId="41" xfId="50" applyNumberFormat="1" applyFont="1" applyFill="1" applyBorder="1" applyAlignment="1">
      <alignment horizontal="center" vertical="center"/>
    </xf>
    <xf numFmtId="4" fontId="22" fillId="0" borderId="13" xfId="50" applyNumberFormat="1" applyFont="1" applyFill="1" applyBorder="1" applyAlignment="1">
      <alignment horizontal="center" vertical="center"/>
    </xf>
    <xf numFmtId="4" fontId="22" fillId="0" borderId="44" xfId="5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4" fontId="19" fillId="29" borderId="16" xfId="0" applyNumberFormat="1" applyFont="1" applyFill="1" applyBorder="1" applyAlignment="1">
      <alignment horizontal="center" vertical="center" wrapText="1"/>
    </xf>
    <xf numFmtId="0" fontId="24" fillId="0" borderId="16" xfId="0" applyFont="1" applyFill="1" applyBorder="1" applyAlignment="1">
      <alignment horizontal="center" wrapText="1"/>
    </xf>
    <xf numFmtId="4" fontId="22" fillId="0" borderId="23" xfId="33" applyNumberFormat="1" applyFont="1" applyFill="1" applyBorder="1" applyAlignment="1">
      <alignment horizontal="center" vertical="center"/>
    </xf>
    <xf numFmtId="2" fontId="28" fillId="0" borderId="0" xfId="0" applyNumberFormat="1" applyFont="1"/>
    <xf numFmtId="4" fontId="22" fillId="0" borderId="11" xfId="33" applyNumberFormat="1" applyFont="1" applyFill="1" applyBorder="1" applyAlignment="1">
      <alignment horizontal="justify" vertical="center"/>
    </xf>
    <xf numFmtId="4" fontId="22" fillId="0" borderId="11" xfId="33" applyNumberFormat="1" applyFont="1" applyFill="1" applyBorder="1" applyAlignment="1">
      <alignment horizontal="justify" vertical="center" wrapText="1"/>
    </xf>
    <xf numFmtId="4" fontId="22" fillId="24" borderId="38" xfId="33" applyNumberFormat="1" applyFont="1" applyFill="1" applyBorder="1" applyAlignment="1">
      <alignment horizontal="center" vertical="center"/>
    </xf>
    <xf numFmtId="3" fontId="22" fillId="0" borderId="19" xfId="33" applyNumberFormat="1" applyFont="1" applyFill="1" applyBorder="1" applyAlignment="1">
      <alignment horizontal="center" vertical="center"/>
    </xf>
    <xf numFmtId="3" fontId="22" fillId="0" borderId="22" xfId="33" applyNumberFormat="1" applyFont="1" applyFill="1" applyBorder="1" applyAlignment="1">
      <alignment horizontal="center" vertical="center"/>
    </xf>
    <xf numFmtId="0" fontId="32" fillId="0" borderId="26" xfId="0" applyFont="1" applyBorder="1" applyAlignment="1">
      <alignment horizontal="left" vertical="center"/>
    </xf>
    <xf numFmtId="0" fontId="32" fillId="0" borderId="54" xfId="0" applyFont="1" applyBorder="1" applyAlignment="1">
      <alignment horizontal="left" vertical="center"/>
    </xf>
    <xf numFmtId="0" fontId="32" fillId="0" borderId="37" xfId="0" applyFont="1" applyBorder="1" applyAlignment="1">
      <alignment horizontal="left" vertical="center"/>
    </xf>
    <xf numFmtId="44" fontId="0" fillId="0" borderId="0" xfId="0" applyNumberFormat="1"/>
    <xf numFmtId="0" fontId="18" fillId="24" borderId="16" xfId="0" applyFont="1" applyFill="1" applyBorder="1" applyAlignment="1">
      <alignment horizontal="center"/>
    </xf>
    <xf numFmtId="0" fontId="19" fillId="0" borderId="55" xfId="0" applyFont="1" applyFill="1" applyBorder="1" applyAlignment="1">
      <alignment horizontal="center" vertical="center" wrapText="1"/>
    </xf>
    <xf numFmtId="0" fontId="19" fillId="0" borderId="56" xfId="0" applyFont="1" applyFill="1" applyBorder="1" applyAlignment="1">
      <alignment horizontal="center" vertical="center" wrapText="1"/>
    </xf>
    <xf numFmtId="0" fontId="19" fillId="0" borderId="57" xfId="0" applyFont="1" applyFill="1" applyBorder="1" applyAlignment="1">
      <alignment horizontal="center" vertical="center" wrapText="1"/>
    </xf>
    <xf numFmtId="0" fontId="19" fillId="0" borderId="25" xfId="0" applyFont="1" applyFill="1" applyBorder="1" applyAlignment="1">
      <alignment horizontal="center" vertical="center" wrapText="1"/>
    </xf>
    <xf numFmtId="0" fontId="19" fillId="0" borderId="58" xfId="0" applyFont="1" applyFill="1" applyBorder="1" applyAlignment="1">
      <alignment horizontal="center" vertical="center" wrapText="1"/>
    </xf>
    <xf numFmtId="0" fontId="19" fillId="0" borderId="59" xfId="0" applyFont="1" applyFill="1" applyBorder="1" applyAlignment="1">
      <alignment horizontal="center" vertical="center" wrapText="1"/>
    </xf>
    <xf numFmtId="0" fontId="19" fillId="0" borderId="16" xfId="0" applyFont="1" applyFill="1" applyBorder="1" applyAlignment="1">
      <alignment horizontal="center" vertical="center"/>
    </xf>
    <xf numFmtId="0" fontId="19" fillId="0" borderId="35" xfId="0" applyFont="1" applyFill="1" applyBorder="1" applyAlignment="1">
      <alignment horizontal="center" vertical="center"/>
    </xf>
    <xf numFmtId="0" fontId="19" fillId="0" borderId="55" xfId="0" applyFont="1" applyFill="1" applyBorder="1" applyAlignment="1">
      <alignment horizontal="left" vertical="center" wrapText="1"/>
    </xf>
    <xf numFmtId="0" fontId="19" fillId="0" borderId="56" xfId="0" applyFont="1" applyFill="1" applyBorder="1" applyAlignment="1">
      <alignment horizontal="left" vertical="center" wrapText="1"/>
    </xf>
    <xf numFmtId="0" fontId="19" fillId="0" borderId="57" xfId="0" applyFont="1" applyFill="1" applyBorder="1" applyAlignment="1">
      <alignment horizontal="left" vertical="center" wrapText="1"/>
    </xf>
    <xf numFmtId="0" fontId="19" fillId="0" borderId="25" xfId="0" applyFont="1" applyFill="1" applyBorder="1" applyAlignment="1">
      <alignment horizontal="left" vertical="center" wrapText="1"/>
    </xf>
    <xf numFmtId="0" fontId="19" fillId="0" borderId="58" xfId="0" applyFont="1" applyFill="1" applyBorder="1" applyAlignment="1">
      <alignment horizontal="left" vertical="center" wrapText="1"/>
    </xf>
    <xf numFmtId="0" fontId="19" fillId="0" borderId="59" xfId="0" applyFont="1" applyFill="1" applyBorder="1" applyAlignment="1">
      <alignment horizontal="left" vertical="center" wrapText="1"/>
    </xf>
    <xf numFmtId="4" fontId="19" fillId="0" borderId="26" xfId="0" applyNumberFormat="1" applyFont="1" applyFill="1" applyBorder="1" applyAlignment="1">
      <alignment horizontal="center" vertical="center"/>
    </xf>
    <xf numFmtId="4" fontId="19" fillId="0" borderId="37" xfId="0" applyNumberFormat="1" applyFont="1" applyFill="1" applyBorder="1" applyAlignment="1">
      <alignment horizontal="center" vertical="center"/>
    </xf>
    <xf numFmtId="0" fontId="19" fillId="24" borderId="16" xfId="0" applyFont="1" applyFill="1" applyBorder="1" applyAlignment="1">
      <alignment horizontal="center" vertical="center" wrapText="1"/>
    </xf>
    <xf numFmtId="0" fontId="19" fillId="34" borderId="16" xfId="0" applyFont="1" applyFill="1" applyBorder="1" applyAlignment="1">
      <alignment horizontal="center" vertical="center"/>
    </xf>
    <xf numFmtId="17" fontId="19" fillId="0" borderId="26" xfId="0" quotePrefix="1" applyNumberFormat="1" applyFont="1" applyFill="1" applyBorder="1" applyAlignment="1">
      <alignment horizontal="center" vertical="center"/>
    </xf>
    <xf numFmtId="17" fontId="19" fillId="0" borderId="54" xfId="0" quotePrefix="1" applyNumberFormat="1" applyFont="1" applyFill="1" applyBorder="1" applyAlignment="1">
      <alignment horizontal="center" vertical="center"/>
    </xf>
    <xf numFmtId="17" fontId="19" fillId="0" borderId="37" xfId="0" quotePrefix="1" applyNumberFormat="1" applyFont="1" applyFill="1" applyBorder="1" applyAlignment="1">
      <alignment horizontal="center" vertical="center"/>
    </xf>
    <xf numFmtId="17" fontId="19" fillId="0" borderId="60" xfId="0" quotePrefix="1" applyNumberFormat="1" applyFont="1" applyFill="1" applyBorder="1" applyAlignment="1">
      <alignment horizontal="center" vertical="center" wrapText="1"/>
    </xf>
    <xf numFmtId="17" fontId="19" fillId="0" borderId="0" xfId="0" quotePrefix="1" applyNumberFormat="1" applyFont="1" applyFill="1" applyBorder="1" applyAlignment="1">
      <alignment horizontal="center" vertical="center" wrapText="1"/>
    </xf>
    <xf numFmtId="17" fontId="19" fillId="0" borderId="61" xfId="0" quotePrefix="1" applyNumberFormat="1" applyFont="1" applyFill="1" applyBorder="1" applyAlignment="1">
      <alignment horizontal="center" vertical="center" wrapText="1"/>
    </xf>
    <xf numFmtId="0" fontId="19" fillId="0" borderId="26" xfId="0" applyFont="1" applyFill="1" applyBorder="1" applyAlignment="1">
      <alignment horizontal="center" vertical="center" wrapText="1"/>
    </xf>
    <xf numFmtId="0" fontId="19" fillId="0" borderId="37" xfId="0" applyFont="1" applyFill="1" applyBorder="1" applyAlignment="1">
      <alignment horizontal="center" vertical="center" wrapText="1"/>
    </xf>
    <xf numFmtId="0" fontId="19" fillId="24" borderId="16" xfId="0" applyFont="1" applyFill="1" applyBorder="1" applyAlignment="1">
      <alignment horizontal="center" vertical="center"/>
    </xf>
    <xf numFmtId="14" fontId="19" fillId="0" borderId="16" xfId="0" applyNumberFormat="1" applyFont="1" applyFill="1" applyBorder="1" applyAlignment="1">
      <alignment horizontal="center" vertical="center" wrapText="1"/>
    </xf>
    <xf numFmtId="0" fontId="19" fillId="0" borderId="16" xfId="0" applyFont="1" applyFill="1" applyBorder="1" applyAlignment="1">
      <alignment horizontal="center" vertical="center" wrapText="1"/>
    </xf>
    <xf numFmtId="0" fontId="19" fillId="0" borderId="55" xfId="0" applyFont="1" applyFill="1" applyBorder="1" applyAlignment="1">
      <alignment horizontal="center" vertical="center"/>
    </xf>
    <xf numFmtId="0" fontId="19" fillId="0" borderId="57" xfId="0" applyFont="1" applyFill="1" applyBorder="1" applyAlignment="1">
      <alignment horizontal="center" vertical="center"/>
    </xf>
    <xf numFmtId="0" fontId="19" fillId="0" borderId="25" xfId="0" applyFont="1" applyFill="1" applyBorder="1" applyAlignment="1">
      <alignment horizontal="center" vertical="center"/>
    </xf>
    <xf numFmtId="0" fontId="19" fillId="0" borderId="59" xfId="0" applyFont="1" applyFill="1" applyBorder="1" applyAlignment="1">
      <alignment horizontal="center" vertical="center"/>
    </xf>
    <xf numFmtId="4" fontId="19" fillId="0" borderId="16" xfId="0" applyNumberFormat="1" applyFont="1" applyFill="1" applyBorder="1" applyAlignment="1">
      <alignment horizontal="center" vertical="center"/>
    </xf>
    <xf numFmtId="4" fontId="23" fillId="0" borderId="69" xfId="33" applyNumberFormat="1" applyFont="1" applyFill="1" applyBorder="1" applyAlignment="1">
      <alignment horizontal="center" vertical="center"/>
    </xf>
    <xf numFmtId="4" fontId="22" fillId="24" borderId="14" xfId="33" applyNumberFormat="1" applyFont="1" applyFill="1" applyBorder="1" applyAlignment="1">
      <alignment horizontal="right" vertical="center"/>
    </xf>
    <xf numFmtId="4" fontId="22" fillId="24" borderId="63" xfId="50" applyNumberFormat="1" applyFont="1" applyFill="1" applyBorder="1" applyAlignment="1">
      <alignment horizontal="right" vertical="center"/>
    </xf>
    <xf numFmtId="4" fontId="22" fillId="24" borderId="64" xfId="50" applyNumberFormat="1" applyFont="1" applyFill="1" applyBorder="1" applyAlignment="1">
      <alignment horizontal="right" vertical="center"/>
    </xf>
    <xf numFmtId="4" fontId="22" fillId="24" borderId="43" xfId="50" applyNumberFormat="1" applyFont="1" applyFill="1" applyBorder="1" applyAlignment="1">
      <alignment horizontal="right" vertical="center"/>
    </xf>
    <xf numFmtId="4" fontId="22" fillId="24" borderId="65" xfId="50" applyNumberFormat="1" applyFont="1" applyFill="1" applyBorder="1" applyAlignment="1">
      <alignment horizontal="center" vertical="center"/>
    </xf>
    <xf numFmtId="4" fontId="22" fillId="24" borderId="56" xfId="50" applyNumberFormat="1" applyFont="1" applyFill="1" applyBorder="1" applyAlignment="1">
      <alignment horizontal="center" vertical="center"/>
    </xf>
    <xf numFmtId="4" fontId="22" fillId="24" borderId="66" xfId="50" applyNumberFormat="1" applyFont="1" applyFill="1" applyBorder="1" applyAlignment="1">
      <alignment horizontal="center" vertical="center"/>
    </xf>
    <xf numFmtId="4" fontId="23" fillId="24" borderId="67" xfId="33" applyNumberFormat="1" applyFont="1" applyFill="1" applyBorder="1" applyAlignment="1">
      <alignment horizontal="left" vertical="center"/>
    </xf>
    <xf numFmtId="4" fontId="22" fillId="24" borderId="32" xfId="50" applyNumberFormat="1" applyFont="1" applyFill="1" applyBorder="1" applyAlignment="1">
      <alignment horizontal="right" vertical="center"/>
    </xf>
    <xf numFmtId="4" fontId="22" fillId="0" borderId="14" xfId="33" applyNumberFormat="1" applyFont="1" applyFill="1" applyBorder="1" applyAlignment="1">
      <alignment horizontal="right" vertical="center"/>
    </xf>
    <xf numFmtId="4" fontId="23" fillId="4" borderId="62" xfId="33" applyNumberFormat="1" applyFont="1" applyFill="1" applyBorder="1" applyAlignment="1">
      <alignment horizontal="center" vertical="center" wrapText="1"/>
    </xf>
    <xf numFmtId="4" fontId="22" fillId="24" borderId="11" xfId="33" applyNumberFormat="1" applyFont="1" applyFill="1" applyBorder="1" applyAlignment="1">
      <alignment horizontal="left" vertical="center"/>
    </xf>
    <xf numFmtId="4" fontId="22" fillId="24" borderId="18" xfId="33" applyNumberFormat="1" applyFont="1" applyFill="1" applyBorder="1" applyAlignment="1">
      <alignment horizontal="left" vertical="center"/>
    </xf>
    <xf numFmtId="4" fontId="22" fillId="24" borderId="19" xfId="33" applyNumberFormat="1" applyFont="1" applyFill="1" applyBorder="1" applyAlignment="1">
      <alignment horizontal="left" vertical="center"/>
    </xf>
    <xf numFmtId="4" fontId="22" fillId="24" borderId="15" xfId="33" applyNumberFormat="1" applyFont="1" applyFill="1" applyBorder="1" applyAlignment="1">
      <alignment horizontal="center" vertical="center"/>
    </xf>
    <xf numFmtId="4" fontId="22" fillId="24" borderId="68" xfId="33" applyNumberFormat="1" applyFont="1" applyFill="1" applyBorder="1" applyAlignment="1">
      <alignment horizontal="center" vertical="center"/>
    </xf>
    <xf numFmtId="4" fontId="22" fillId="24" borderId="14" xfId="33" applyNumberFormat="1" applyFont="1" applyFill="1" applyBorder="1" applyAlignment="1">
      <alignment horizontal="left" vertical="center" wrapText="1"/>
    </xf>
    <xf numFmtId="4" fontId="23" fillId="0" borderId="69" xfId="50" applyNumberFormat="1" applyFont="1" applyFill="1" applyBorder="1" applyAlignment="1">
      <alignment horizontal="center" vertical="center"/>
    </xf>
    <xf numFmtId="0" fontId="28" fillId="26" borderId="16" xfId="0" applyFont="1" applyFill="1" applyBorder="1" applyAlignment="1">
      <alignment horizontal="left" vertical="center"/>
    </xf>
    <xf numFmtId="0" fontId="28" fillId="0" borderId="12" xfId="0" applyFont="1" applyFill="1" applyBorder="1" applyAlignment="1">
      <alignment horizontal="left" vertical="center"/>
    </xf>
    <xf numFmtId="0" fontId="28" fillId="0" borderId="31" xfId="0" applyFont="1" applyBorder="1" applyAlignment="1"/>
    <xf numFmtId="0" fontId="29" fillId="0" borderId="40" xfId="0" applyFont="1" applyBorder="1" applyAlignment="1"/>
    <xf numFmtId="0" fontId="24" fillId="0" borderId="25" xfId="40" applyFont="1" applyBorder="1" applyAlignment="1">
      <alignment horizontal="center" vertical="center" wrapText="1"/>
    </xf>
    <xf numFmtId="0" fontId="24" fillId="0" borderId="58" xfId="40" applyFont="1" applyBorder="1" applyAlignment="1">
      <alignment horizontal="center" vertical="center" wrapText="1"/>
    </xf>
    <xf numFmtId="0" fontId="24" fillId="0" borderId="59" xfId="40" applyFont="1" applyBorder="1" applyAlignment="1">
      <alignment horizontal="center" vertical="center" wrapText="1"/>
    </xf>
    <xf numFmtId="0" fontId="28" fillId="25" borderId="70" xfId="0" applyFont="1" applyFill="1" applyBorder="1" applyAlignment="1">
      <alignment horizontal="center" vertical="center"/>
    </xf>
    <xf numFmtId="0" fontId="28" fillId="25" borderId="71" xfId="0" applyFont="1" applyFill="1" applyBorder="1" applyAlignment="1">
      <alignment horizontal="center" vertical="center"/>
    </xf>
    <xf numFmtId="0" fontId="28" fillId="27" borderId="12" xfId="0" applyFont="1" applyFill="1" applyBorder="1" applyAlignment="1">
      <alignment horizontal="center" vertical="center" wrapText="1"/>
    </xf>
    <xf numFmtId="0" fontId="28" fillId="0" borderId="15" xfId="0" applyFont="1" applyFill="1" applyBorder="1" applyAlignment="1">
      <alignment horizontal="left" vertical="center"/>
    </xf>
    <xf numFmtId="0" fontId="28" fillId="0" borderId="18" xfId="0" applyFont="1" applyFill="1" applyBorder="1" applyAlignment="1">
      <alignment horizontal="left" vertical="center"/>
    </xf>
    <xf numFmtId="0" fontId="28" fillId="0" borderId="19" xfId="0" applyFont="1" applyFill="1" applyBorder="1" applyAlignment="1">
      <alignment horizontal="left" vertical="center"/>
    </xf>
    <xf numFmtId="0" fontId="28" fillId="0" borderId="12" xfId="0" applyFont="1" applyFill="1" applyBorder="1" applyAlignment="1"/>
    <xf numFmtId="0" fontId="28" fillId="0" borderId="70" xfId="0" applyFont="1" applyBorder="1" applyAlignment="1">
      <alignment horizontal="center"/>
    </xf>
    <xf numFmtId="0" fontId="31" fillId="0" borderId="40" xfId="45" applyFont="1" applyBorder="1" applyAlignment="1">
      <alignment horizontal="center"/>
    </xf>
    <xf numFmtId="0" fontId="32" fillId="0" borderId="26" xfId="0" applyFont="1" applyBorder="1" applyAlignment="1">
      <alignment vertical="center"/>
    </xf>
    <xf numFmtId="0" fontId="32" fillId="0" borderId="54" xfId="0" applyFont="1" applyBorder="1" applyAlignment="1">
      <alignment vertical="center"/>
    </xf>
    <xf numFmtId="0" fontId="32" fillId="0" borderId="37" xfId="0" applyFont="1" applyBorder="1" applyAlignment="1">
      <alignment vertical="center"/>
    </xf>
    <xf numFmtId="0" fontId="0" fillId="0" borderId="0" xfId="0" applyAlignment="1">
      <alignment horizontal="center"/>
    </xf>
    <xf numFmtId="0" fontId="24" fillId="0" borderId="0" xfId="0" applyFont="1" applyBorder="1" applyAlignment="1">
      <alignment horizontal="center"/>
    </xf>
    <xf numFmtId="0" fontId="24" fillId="0" borderId="16" xfId="0" applyFont="1" applyBorder="1" applyAlignment="1">
      <alignment horizontal="center"/>
    </xf>
    <xf numFmtId="0" fontId="32" fillId="0" borderId="26" xfId="0" applyFont="1" applyBorder="1" applyAlignment="1">
      <alignment horizontal="left" vertical="center" wrapText="1"/>
    </xf>
    <xf numFmtId="0" fontId="32" fillId="0" borderId="54" xfId="0" applyFont="1" applyBorder="1" applyAlignment="1">
      <alignment horizontal="left" vertical="center" wrapText="1"/>
    </xf>
    <xf numFmtId="0" fontId="32" fillId="0" borderId="37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left" vertical="center"/>
    </xf>
    <xf numFmtId="0" fontId="32" fillId="0" borderId="54" xfId="0" applyFont="1" applyBorder="1" applyAlignment="1">
      <alignment horizontal="left" vertical="center"/>
    </xf>
    <xf numFmtId="0" fontId="32" fillId="0" borderId="37" xfId="0" applyFont="1" applyBorder="1" applyAlignment="1">
      <alignment horizontal="left" vertical="center"/>
    </xf>
    <xf numFmtId="4" fontId="23" fillId="24" borderId="72" xfId="33" applyNumberFormat="1" applyFont="1" applyFill="1" applyBorder="1" applyAlignment="1">
      <alignment horizontal="left" vertical="center"/>
    </xf>
    <xf numFmtId="4" fontId="23" fillId="24" borderId="73" xfId="33" applyNumberFormat="1" applyFont="1" applyFill="1" applyBorder="1" applyAlignment="1">
      <alignment horizontal="left" vertical="center"/>
    </xf>
    <xf numFmtId="4" fontId="23" fillId="24" borderId="74" xfId="33" applyNumberFormat="1" applyFont="1" applyFill="1" applyBorder="1" applyAlignment="1">
      <alignment horizontal="left" vertical="center"/>
    </xf>
    <xf numFmtId="4" fontId="22" fillId="24" borderId="11" xfId="33" applyNumberFormat="1" applyFont="1" applyFill="1" applyBorder="1" applyAlignment="1">
      <alignment horizontal="right" vertical="center"/>
    </xf>
    <xf numFmtId="4" fontId="22" fillId="24" borderId="18" xfId="33" applyNumberFormat="1" applyFont="1" applyFill="1" applyBorder="1" applyAlignment="1">
      <alignment horizontal="right" vertical="center"/>
    </xf>
    <xf numFmtId="4" fontId="22" fillId="24" borderId="19" xfId="33" applyNumberFormat="1" applyFont="1" applyFill="1" applyBorder="1" applyAlignment="1">
      <alignment horizontal="right" vertical="center"/>
    </xf>
    <xf numFmtId="4" fontId="23" fillId="0" borderId="11" xfId="33" applyNumberFormat="1" applyFont="1" applyFill="1" applyBorder="1" applyAlignment="1">
      <alignment horizontal="center" vertical="center"/>
    </xf>
    <xf numFmtId="4" fontId="23" fillId="0" borderId="18" xfId="33" applyNumberFormat="1" applyFont="1" applyFill="1" applyBorder="1" applyAlignment="1">
      <alignment horizontal="center" vertical="center"/>
    </xf>
    <xf numFmtId="4" fontId="23" fillId="0" borderId="68" xfId="33" applyNumberFormat="1" applyFont="1" applyFill="1" applyBorder="1" applyAlignment="1">
      <alignment horizontal="center" vertical="center"/>
    </xf>
    <xf numFmtId="4" fontId="22" fillId="0" borderId="11" xfId="33" applyNumberFormat="1" applyFont="1" applyFill="1" applyBorder="1" applyAlignment="1">
      <alignment horizontal="right" vertical="center"/>
    </xf>
    <xf numFmtId="4" fontId="22" fillId="0" borderId="18" xfId="33" applyNumberFormat="1" applyFont="1" applyFill="1" applyBorder="1" applyAlignment="1">
      <alignment horizontal="right" vertical="center"/>
    </xf>
    <xf numFmtId="4" fontId="22" fillId="0" borderId="19" xfId="33" applyNumberFormat="1" applyFont="1" applyFill="1" applyBorder="1" applyAlignment="1">
      <alignment horizontal="right" vertical="center"/>
    </xf>
    <xf numFmtId="4" fontId="22" fillId="0" borderId="75" xfId="33" applyNumberFormat="1" applyFont="1" applyFill="1" applyBorder="1" applyAlignment="1">
      <alignment horizontal="right" vertical="center"/>
    </xf>
    <xf numFmtId="4" fontId="22" fillId="0" borderId="22" xfId="33" applyNumberFormat="1" applyFont="1" applyFill="1" applyBorder="1" applyAlignment="1">
      <alignment horizontal="right" vertical="center"/>
    </xf>
    <xf numFmtId="4" fontId="22" fillId="0" borderId="24" xfId="33" applyNumberFormat="1" applyFont="1" applyFill="1" applyBorder="1" applyAlignment="1">
      <alignment horizontal="right" vertical="center"/>
    </xf>
    <xf numFmtId="4" fontId="22" fillId="24" borderId="11" xfId="50" applyNumberFormat="1" applyFont="1" applyFill="1" applyBorder="1" applyAlignment="1">
      <alignment horizontal="right" vertical="center"/>
    </xf>
    <xf numFmtId="4" fontId="22" fillId="24" borderId="18" xfId="50" applyNumberFormat="1" applyFont="1" applyFill="1" applyBorder="1" applyAlignment="1">
      <alignment horizontal="right" vertical="center"/>
    </xf>
    <xf numFmtId="4" fontId="22" fillId="24" borderId="19" xfId="50" applyNumberFormat="1" applyFont="1" applyFill="1" applyBorder="1" applyAlignment="1">
      <alignment horizontal="right" vertical="center"/>
    </xf>
    <xf numFmtId="4" fontId="23" fillId="0" borderId="11" xfId="50" applyNumberFormat="1" applyFont="1" applyFill="1" applyBorder="1" applyAlignment="1">
      <alignment horizontal="center" vertical="center"/>
    </xf>
    <xf numFmtId="4" fontId="23" fillId="0" borderId="18" xfId="50" applyNumberFormat="1" applyFont="1" applyFill="1" applyBorder="1" applyAlignment="1">
      <alignment horizontal="center" vertical="center"/>
    </xf>
    <xf numFmtId="4" fontId="23" fillId="0" borderId="68" xfId="50" applyNumberFormat="1" applyFont="1" applyFill="1" applyBorder="1" applyAlignment="1">
      <alignment horizontal="center" vertical="center"/>
    </xf>
    <xf numFmtId="4" fontId="22" fillId="24" borderId="11" xfId="33" applyNumberFormat="1" applyFont="1" applyFill="1" applyBorder="1" applyAlignment="1">
      <alignment horizontal="left" vertical="center" wrapText="1"/>
    </xf>
    <xf numFmtId="4" fontId="22" fillId="24" borderId="18" xfId="33" applyNumberFormat="1" applyFont="1" applyFill="1" applyBorder="1" applyAlignment="1">
      <alignment horizontal="left" vertical="center" wrapText="1"/>
    </xf>
    <xf numFmtId="4" fontId="22" fillId="24" borderId="19" xfId="33" applyNumberFormat="1" applyFont="1" applyFill="1" applyBorder="1" applyAlignment="1">
      <alignment horizontal="left" vertical="center" wrapText="1"/>
    </xf>
    <xf numFmtId="4" fontId="23" fillId="4" borderId="76" xfId="33" applyNumberFormat="1" applyFont="1" applyFill="1" applyBorder="1" applyAlignment="1">
      <alignment horizontal="center" vertical="center" wrapText="1"/>
    </xf>
    <xf numFmtId="4" fontId="23" fillId="4" borderId="77" xfId="33" applyNumberFormat="1" applyFont="1" applyFill="1" applyBorder="1" applyAlignment="1">
      <alignment horizontal="center" vertical="center" wrapText="1"/>
    </xf>
    <xf numFmtId="4" fontId="23" fillId="4" borderId="78" xfId="33" applyNumberFormat="1" applyFont="1" applyFill="1" applyBorder="1" applyAlignment="1">
      <alignment horizontal="center" vertical="center" wrapText="1"/>
    </xf>
  </cellXfs>
  <cellStyles count="75">
    <cellStyle name="20% - Ênfase1 2" xfId="1"/>
    <cellStyle name="20% - Ênfase2 2" xfId="2"/>
    <cellStyle name="20% - Ênfase3 2" xfId="3"/>
    <cellStyle name="20% - Ênfase4 2" xfId="4"/>
    <cellStyle name="20% - Ênfase5 2" xfId="5"/>
    <cellStyle name="20% - Ênfase6 2" xfId="6"/>
    <cellStyle name="40% - Ênfase1 2" xfId="7"/>
    <cellStyle name="40% - Ênfase2 2" xfId="8"/>
    <cellStyle name="40% - Ênfase3 2" xfId="9"/>
    <cellStyle name="40% - Ênfase4 2" xfId="10"/>
    <cellStyle name="40% - Ênfase5 2" xfId="11"/>
    <cellStyle name="40% - Ênfase6 2" xfId="12"/>
    <cellStyle name="60% - Ênfase1 2" xfId="13"/>
    <cellStyle name="60% - Ênfase2 2" xfId="14"/>
    <cellStyle name="60% - Ênfase3 2" xfId="15"/>
    <cellStyle name="60% - Ênfase4 2" xfId="16"/>
    <cellStyle name="60% - Ênfase5 2" xfId="17"/>
    <cellStyle name="60% - Ênfase6 2" xfId="18"/>
    <cellStyle name="Bom 2" xfId="19"/>
    <cellStyle name="Cálculo 2" xfId="20"/>
    <cellStyle name="Célula de Verificação 2" xfId="21"/>
    <cellStyle name="Célula Vinculada 2" xfId="22"/>
    <cellStyle name="Comma 2" xfId="23"/>
    <cellStyle name="Ênfase1 2" xfId="24"/>
    <cellStyle name="Ênfase2 2" xfId="25"/>
    <cellStyle name="Ênfase3 2" xfId="26"/>
    <cellStyle name="Ênfase4 2" xfId="27"/>
    <cellStyle name="Ênfase5 2" xfId="28"/>
    <cellStyle name="Ênfase6 2" xfId="29"/>
    <cellStyle name="Entrada 2" xfId="30"/>
    <cellStyle name="Euro" xfId="31"/>
    <cellStyle name="Excel Built-in Normal" xfId="32"/>
    <cellStyle name="Excel_BuiltIn_Normal 2" xfId="33"/>
    <cellStyle name="Incorreto 2" xfId="34"/>
    <cellStyle name="Indefinido" xfId="35"/>
    <cellStyle name="Moeda" xfId="36" builtinId="4"/>
    <cellStyle name="Moeda 2" xfId="37"/>
    <cellStyle name="Neutra 2" xfId="38"/>
    <cellStyle name="Normal" xfId="0" builtinId="0"/>
    <cellStyle name="Normal 2" xfId="39"/>
    <cellStyle name="Normal 2 2" xfId="40"/>
    <cellStyle name="Normal 2 3" xfId="41"/>
    <cellStyle name="Normal 2_Material" xfId="42"/>
    <cellStyle name="Normal 3" xfId="43"/>
    <cellStyle name="Normal 3 2" xfId="44"/>
    <cellStyle name="Normal 3 3" xfId="45"/>
    <cellStyle name="Normal 3_Material" xfId="46"/>
    <cellStyle name="Normal 4" xfId="47"/>
    <cellStyle name="Normal 5" xfId="48"/>
    <cellStyle name="Normal 6" xfId="49"/>
    <cellStyle name="Normal_Estrutura_de_preço_-_CODEVASF_versão8" xfId="50"/>
    <cellStyle name="Nota 2" xfId="51"/>
    <cellStyle name="Porcentagem" xfId="52" builtinId="5"/>
    <cellStyle name="Porcentagem 2" xfId="53"/>
    <cellStyle name="Saída 2" xfId="54"/>
    <cellStyle name="Separador de milhares [0] 2" xfId="55"/>
    <cellStyle name="Separador de milhares [0] 3" xfId="56"/>
    <cellStyle name="Separador de milhares 10" xfId="57"/>
    <cellStyle name="Separador de milhares 2" xfId="58"/>
    <cellStyle name="Separador de milhares 2 2" xfId="59"/>
    <cellStyle name="Separador de milhares 3" xfId="60"/>
    <cellStyle name="Separador de milhares 3 2" xfId="61"/>
    <cellStyle name="Separador de milhares 4" xfId="62"/>
    <cellStyle name="Separador de milhares 4 2" xfId="63"/>
    <cellStyle name="Separador de milhares 5" xfId="64"/>
    <cellStyle name="Texto de Aviso 2" xfId="65"/>
    <cellStyle name="Texto Explicativo 2" xfId="66"/>
    <cellStyle name="Título 1 1" xfId="67"/>
    <cellStyle name="Título 1 2" xfId="68"/>
    <cellStyle name="Título 2 2" xfId="69"/>
    <cellStyle name="Título 3 2" xfId="70"/>
    <cellStyle name="Título 4 2" xfId="71"/>
    <cellStyle name="Total 2" xfId="72"/>
    <cellStyle name="Vírgula" xfId="73" builtinId="3"/>
    <cellStyle name="Vírgula 2" xfId="7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</xdr:row>
      <xdr:rowOff>95250</xdr:rowOff>
    </xdr:from>
    <xdr:to>
      <xdr:col>3</xdr:col>
      <xdr:colOff>264583</xdr:colOff>
      <xdr:row>4</xdr:row>
      <xdr:rowOff>152400</xdr:rowOff>
    </xdr:to>
    <xdr:pic>
      <xdr:nvPicPr>
        <xdr:cNvPr id="1027" name="Picture 4">
          <a:extLst>
            <a:ext uri="{FF2B5EF4-FFF2-40B4-BE49-F238E27FC236}">
              <a16:creationId xmlns:a16="http://schemas.microsoft.com/office/drawing/2014/main" xmlns="" id="{71B17164-B81F-4583-9B9D-21EA3E0CBC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7067" y="296333"/>
          <a:ext cx="1488016" cy="5122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264577</xdr:colOff>
      <xdr:row>1</xdr:row>
      <xdr:rowOff>95248</xdr:rowOff>
    </xdr:from>
    <xdr:to>
      <xdr:col>3</xdr:col>
      <xdr:colOff>4762498</xdr:colOff>
      <xdr:row>4</xdr:row>
      <xdr:rowOff>182489</xdr:rowOff>
    </xdr:to>
    <xdr:sp macro="" textlink="" fLocksText="0">
      <xdr:nvSpPr>
        <xdr:cNvPr id="3" name="Text Box 5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1725077" y="296331"/>
          <a:ext cx="4497921" cy="542325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do Desenvolvimento Regional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                                                                                       7ª Superintendência Regional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19050</xdr:rowOff>
    </xdr:from>
    <xdr:to>
      <xdr:col>2</xdr:col>
      <xdr:colOff>1638300</xdr:colOff>
      <xdr:row>5</xdr:row>
      <xdr:rowOff>161925</xdr:rowOff>
    </xdr:to>
    <xdr:pic>
      <xdr:nvPicPr>
        <xdr:cNvPr id="3075" name="Picture 4">
          <a:extLst>
            <a:ext uri="{FF2B5EF4-FFF2-40B4-BE49-F238E27FC236}">
              <a16:creationId xmlns:a16="http://schemas.microsoft.com/office/drawing/2014/main" xmlns="" id="{67D403B5-83AB-465C-AEAC-9A3DE38BA3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190500"/>
          <a:ext cx="22383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1690690</xdr:colOff>
      <xdr:row>1</xdr:row>
      <xdr:rowOff>119063</xdr:rowOff>
    </xdr:from>
    <xdr:to>
      <xdr:col>11</xdr:col>
      <xdr:colOff>547687</xdr:colOff>
      <xdr:row>5</xdr:row>
      <xdr:rowOff>119063</xdr:rowOff>
    </xdr:to>
    <xdr:sp macro="" textlink="" fLocksText="0">
      <xdr:nvSpPr>
        <xdr:cNvPr id="3" name="Text Box 5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2917034" y="285751"/>
          <a:ext cx="6429372" cy="66675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r>
            <a:rPr lang="pt-BR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do</a:t>
          </a:r>
          <a:r>
            <a:rPr lang="pt-BR" sz="1200" b="1" i="0" strike="noStrike" baseline="0">
              <a:solidFill>
                <a:srgbClr val="000000"/>
              </a:solidFill>
              <a:latin typeface="Times New Roman"/>
              <a:cs typeface="Times New Roman"/>
            </a:rPr>
            <a:t> Desenvolvimento Social</a:t>
          </a:r>
          <a:endParaRPr lang="pt-BR" sz="12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pt-BR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</a:t>
          </a:r>
        </a:p>
        <a:p>
          <a:pPr algn="l" rtl="0">
            <a:defRPr sz="1000"/>
          </a:pPr>
          <a:r>
            <a:rPr lang="pt-BR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7ª Superintendência Regional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2</xdr:rowOff>
    </xdr:from>
    <xdr:to>
      <xdr:col>8</xdr:col>
      <xdr:colOff>2116</xdr:colOff>
      <xdr:row>0</xdr:row>
      <xdr:rowOff>512236</xdr:rowOff>
    </xdr:to>
    <xdr:pic>
      <xdr:nvPicPr>
        <xdr:cNvPr id="2" name="Picture 4">
          <a:extLst>
            <a:ext uri="{FF2B5EF4-FFF2-40B4-BE49-F238E27FC236}">
              <a16:creationId xmlns:a16="http://schemas.microsoft.com/office/drawing/2014/main" xmlns="" id="{71B17164-B81F-4583-9B9D-21EA3E0CBC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57675" y="2"/>
          <a:ext cx="1488016" cy="5122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2110</xdr:colOff>
      <xdr:row>0</xdr:row>
      <xdr:rowOff>0</xdr:rowOff>
    </xdr:from>
    <xdr:to>
      <xdr:col>13</xdr:col>
      <xdr:colOff>709081</xdr:colOff>
      <xdr:row>1</xdr:row>
      <xdr:rowOff>8925</xdr:rowOff>
    </xdr:to>
    <xdr:sp macro="" textlink="" fLocksText="0">
      <xdr:nvSpPr>
        <xdr:cNvPr id="3" name="Text Box 5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5745685" y="0"/>
          <a:ext cx="4497921" cy="542325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do Desenvolvimento Regional</a:t>
          </a:r>
        </a:p>
        <a:p>
          <a:pPr algn="l" rtl="0">
            <a:defRPr sz="1000"/>
          </a:pPr>
          <a:r>
            <a:rPr lang="pt-BR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                                                                                       7ª Superintendência Regional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PATE/Desktop/CODEVASF%20-%20diversos/Quadra%20Poliesportiva%20-%20Ilha%20de%20Massangano/OR&#199;AMENTO%20-%20QUADRA%20POLIESPORTIVA%20DA%20COMUNIDADE%20ILHA%20MASSANGAN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GIULIA~1.COD/CONFIG~1/Temp/Rar$DI00.344/Barragens/1%20Barragem%20da%20&#193;gua%20Fria/Or&#231;amento%20Barragem%20da%20&#193;gua%20Fr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s"/>
      <sheetName val="CPU"/>
      <sheetName val="Insumos"/>
      <sheetName val="BDI"/>
      <sheetName val="Mem. Cálc."/>
      <sheetName val="Horista"/>
      <sheetName val="Mensalista"/>
      <sheetName val="Veiculo"/>
      <sheetName val="PO - I"/>
    </sheetNames>
    <sheetDataSet>
      <sheetData sheetId="0" refreshError="1"/>
      <sheetData sheetId="1"/>
      <sheetData sheetId="2">
        <row r="81">
          <cell r="D81">
            <v>3.8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  <sheetName val="SAA-Santana-OrçamentoREV01_D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>
        <row r="5">
          <cell r="D5">
            <v>0.25</v>
          </cell>
        </row>
      </sheetData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CPU"/>
      <sheetName val="Insumos"/>
      <sheetName val="Veiculo"/>
      <sheetName val="Veículo Fiscalização"/>
    </sheetNames>
    <sheetDataSet>
      <sheetData sheetId="0" refreshError="1"/>
      <sheetData sheetId="1"/>
      <sheetData sheetId="2" refreshError="1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28"/>
  <sheetViews>
    <sheetView showGridLines="0" view="pageBreakPreview" zoomScale="90" zoomScaleNormal="80" zoomScaleSheetLayoutView="90" workbookViewId="0">
      <selection activeCell="I18" sqref="I18"/>
    </sheetView>
  </sheetViews>
  <sheetFormatPr defaultColWidth="11.42578125" defaultRowHeight="15.75" x14ac:dyDescent="0.25"/>
  <cols>
    <col min="1" max="1" width="2.7109375" style="1" customWidth="1"/>
    <col min="2" max="2" width="12.28515625" style="80" bestFit="1" customWidth="1"/>
    <col min="3" max="3" width="7" style="1" customWidth="1"/>
    <col min="4" max="4" width="81.140625" style="2" customWidth="1"/>
    <col min="5" max="5" width="7.42578125" style="1" bestFit="1" customWidth="1"/>
    <col min="6" max="6" width="10.140625" style="3" bestFit="1" customWidth="1"/>
    <col min="7" max="7" width="12.42578125" style="1" bestFit="1" customWidth="1"/>
    <col min="8" max="8" width="19.7109375" style="1" bestFit="1" customWidth="1"/>
    <col min="9" max="9" width="14.7109375" style="33" customWidth="1"/>
    <col min="10" max="10" width="28.28515625" style="1" customWidth="1"/>
    <col min="11" max="11" width="16.28515625" style="1" customWidth="1"/>
    <col min="12" max="16384" width="11.42578125" style="1"/>
  </cols>
  <sheetData>
    <row r="2" spans="2:10" ht="12" customHeight="1" x14ac:dyDescent="0.25">
      <c r="B2" s="166"/>
      <c r="C2" s="166"/>
      <c r="D2" s="166"/>
      <c r="E2" s="166"/>
      <c r="F2" s="166"/>
      <c r="G2" s="166"/>
      <c r="H2" s="166"/>
    </row>
    <row r="3" spans="2:10" s="4" customFormat="1" ht="12" customHeight="1" x14ac:dyDescent="0.25">
      <c r="B3" s="166"/>
      <c r="C3" s="166"/>
      <c r="D3" s="166"/>
      <c r="E3" s="166"/>
      <c r="F3" s="166"/>
      <c r="G3" s="166"/>
      <c r="H3" s="166"/>
      <c r="I3" s="34"/>
    </row>
    <row r="4" spans="2:10" s="4" customFormat="1" ht="12.75" customHeight="1" x14ac:dyDescent="0.25">
      <c r="B4" s="166"/>
      <c r="C4" s="166"/>
      <c r="D4" s="166"/>
      <c r="E4" s="166"/>
      <c r="F4" s="166"/>
      <c r="G4" s="166"/>
      <c r="H4" s="166"/>
      <c r="I4" s="34"/>
    </row>
    <row r="5" spans="2:10" s="4" customFormat="1" ht="15.75" customHeight="1" x14ac:dyDescent="0.25">
      <c r="B5" s="166"/>
      <c r="C5" s="166"/>
      <c r="D5" s="166"/>
      <c r="E5" s="166"/>
      <c r="F5" s="166"/>
      <c r="G5" s="166"/>
      <c r="H5" s="166"/>
      <c r="I5" s="34"/>
    </row>
    <row r="6" spans="2:10" s="4" customFormat="1" ht="12.75" customHeight="1" x14ac:dyDescent="0.25">
      <c r="B6" s="173" t="s">
        <v>106</v>
      </c>
      <c r="C6" s="173"/>
      <c r="D6" s="167" t="s">
        <v>107</v>
      </c>
      <c r="E6" s="168"/>
      <c r="F6" s="168"/>
      <c r="G6" s="168"/>
      <c r="H6" s="169"/>
    </row>
    <row r="7" spans="2:10" s="4" customFormat="1" ht="22.5" customHeight="1" x14ac:dyDescent="0.25">
      <c r="B7" s="174"/>
      <c r="C7" s="174"/>
      <c r="D7" s="170"/>
      <c r="E7" s="171"/>
      <c r="F7" s="171"/>
      <c r="G7" s="171"/>
      <c r="H7" s="172"/>
      <c r="I7" s="34"/>
    </row>
    <row r="8" spans="2:10" s="4" customFormat="1" ht="18.75" customHeight="1" x14ac:dyDescent="0.25">
      <c r="B8" s="173" t="s">
        <v>35</v>
      </c>
      <c r="C8" s="173"/>
      <c r="D8" s="175" t="s">
        <v>139</v>
      </c>
      <c r="E8" s="176"/>
      <c r="F8" s="176"/>
      <c r="G8" s="176"/>
      <c r="H8" s="177"/>
      <c r="I8" s="34"/>
    </row>
    <row r="9" spans="2:10" s="4" customFormat="1" ht="49.5" customHeight="1" x14ac:dyDescent="0.25">
      <c r="B9" s="173"/>
      <c r="C9" s="173"/>
      <c r="D9" s="178"/>
      <c r="E9" s="179"/>
      <c r="F9" s="179"/>
      <c r="G9" s="179"/>
      <c r="H9" s="180"/>
      <c r="I9" s="34"/>
    </row>
    <row r="10" spans="2:10" s="4" customFormat="1" ht="15.75" customHeight="1" x14ac:dyDescent="0.25">
      <c r="B10" s="194" t="s">
        <v>140</v>
      </c>
      <c r="C10" s="194"/>
      <c r="D10" s="194"/>
      <c r="E10" s="167">
        <v>3</v>
      </c>
      <c r="F10" s="169"/>
      <c r="G10" s="196" t="s">
        <v>82</v>
      </c>
      <c r="H10" s="197"/>
      <c r="I10" s="34"/>
    </row>
    <row r="11" spans="2:10" s="4" customFormat="1" x14ac:dyDescent="0.25">
      <c r="B11" s="194"/>
      <c r="C11" s="194"/>
      <c r="D11" s="194"/>
      <c r="E11" s="170"/>
      <c r="F11" s="172"/>
      <c r="G11" s="198"/>
      <c r="H11" s="199"/>
      <c r="I11" s="34"/>
    </row>
    <row r="12" spans="2:10" s="4" customFormat="1" ht="48.75" customHeight="1" x14ac:dyDescent="0.25">
      <c r="B12" s="185" t="s">
        <v>108</v>
      </c>
      <c r="C12" s="186"/>
      <c r="D12" s="187"/>
      <c r="E12" s="195" t="s">
        <v>109</v>
      </c>
      <c r="F12" s="195"/>
      <c r="G12" s="200">
        <f>H17+H18+H19</f>
        <v>127111.36</v>
      </c>
      <c r="H12" s="200"/>
      <c r="I12" s="34"/>
    </row>
    <row r="13" spans="2:10" s="4" customFormat="1" ht="18.75" customHeight="1" x14ac:dyDescent="0.25">
      <c r="B13" s="188" t="s">
        <v>141</v>
      </c>
      <c r="C13" s="189"/>
      <c r="D13" s="190"/>
      <c r="E13" s="191"/>
      <c r="F13" s="192"/>
      <c r="G13" s="181"/>
      <c r="H13" s="182"/>
      <c r="I13" s="34"/>
    </row>
    <row r="14" spans="2:10" s="4" customFormat="1" x14ac:dyDescent="0.25">
      <c r="B14" s="184" t="s">
        <v>0</v>
      </c>
      <c r="C14" s="184"/>
      <c r="D14" s="184"/>
      <c r="E14" s="184"/>
      <c r="F14" s="184"/>
      <c r="G14" s="184"/>
      <c r="H14" s="184"/>
      <c r="I14" s="39"/>
      <c r="J14" s="32"/>
    </row>
    <row r="15" spans="2:10" s="6" customFormat="1" ht="20.25" customHeight="1" x14ac:dyDescent="0.2">
      <c r="B15" s="183" t="s">
        <v>83</v>
      </c>
      <c r="C15" s="183" t="s">
        <v>1</v>
      </c>
      <c r="D15" s="193" t="s">
        <v>2</v>
      </c>
      <c r="E15" s="193" t="s">
        <v>3</v>
      </c>
      <c r="F15" s="193" t="s">
        <v>4</v>
      </c>
      <c r="G15" s="173" t="s">
        <v>5</v>
      </c>
      <c r="H15" s="173"/>
      <c r="J15" s="5"/>
    </row>
    <row r="16" spans="2:10" s="6" customFormat="1" ht="45.75" customHeight="1" x14ac:dyDescent="0.2">
      <c r="B16" s="183"/>
      <c r="C16" s="183"/>
      <c r="D16" s="193"/>
      <c r="E16" s="193"/>
      <c r="F16" s="193"/>
      <c r="G16" s="40" t="s">
        <v>63</v>
      </c>
      <c r="H16" s="40" t="s">
        <v>37</v>
      </c>
      <c r="J16" s="5"/>
    </row>
    <row r="17" spans="2:11" s="7" customFormat="1" ht="43.5" customHeight="1" x14ac:dyDescent="0.2">
      <c r="B17" s="37">
        <v>76473</v>
      </c>
      <c r="C17" s="38">
        <v>1</v>
      </c>
      <c r="D17" s="142" t="s">
        <v>104</v>
      </c>
      <c r="E17" s="38" t="s">
        <v>36</v>
      </c>
      <c r="F17" s="38">
        <v>2</v>
      </c>
      <c r="G17" s="143">
        <f>COMPOSIÇÃO!I27</f>
        <v>19986.11</v>
      </c>
      <c r="H17" s="153">
        <f>F17*G17</f>
        <v>39972.22</v>
      </c>
      <c r="I17" s="35"/>
      <c r="J17" s="31"/>
      <c r="K17" s="31"/>
    </row>
    <row r="18" spans="2:11" s="7" customFormat="1" ht="43.5" customHeight="1" x14ac:dyDescent="0.2">
      <c r="B18" s="37">
        <v>150186</v>
      </c>
      <c r="C18" s="38">
        <v>2</v>
      </c>
      <c r="D18" s="142" t="s">
        <v>105</v>
      </c>
      <c r="E18" s="38" t="s">
        <v>36</v>
      </c>
      <c r="F18" s="38">
        <v>13</v>
      </c>
      <c r="G18" s="143">
        <f>COMPOSIÇÃO!I67</f>
        <v>4248.68</v>
      </c>
      <c r="H18" s="153">
        <f>F18*G18</f>
        <v>55232.84</v>
      </c>
      <c r="I18" s="35"/>
      <c r="J18" s="31"/>
      <c r="K18" s="31"/>
    </row>
    <row r="19" spans="2:11" s="8" customFormat="1" ht="53.25" customHeight="1" x14ac:dyDescent="0.2">
      <c r="B19" s="37">
        <v>150186</v>
      </c>
      <c r="C19" s="38">
        <v>3</v>
      </c>
      <c r="D19" s="142" t="s">
        <v>115</v>
      </c>
      <c r="E19" s="38" t="s">
        <v>36</v>
      </c>
      <c r="F19" s="38">
        <v>5</v>
      </c>
      <c r="G19" s="143">
        <f>COMPOSIÇÃO!I107</f>
        <v>6381.26</v>
      </c>
      <c r="H19" s="153">
        <f>F19*G19</f>
        <v>31906.3</v>
      </c>
      <c r="I19" s="36"/>
    </row>
    <row r="22" spans="2:11" x14ac:dyDescent="0.25">
      <c r="J22" s="124"/>
      <c r="K22" s="124"/>
    </row>
    <row r="26" spans="2:11" x14ac:dyDescent="0.25">
      <c r="J26" s="124"/>
    </row>
    <row r="28" spans="2:11" x14ac:dyDescent="0.25">
      <c r="J28" s="124"/>
    </row>
  </sheetData>
  <mergeCells count="21">
    <mergeCell ref="B10:D11"/>
    <mergeCell ref="E12:F12"/>
    <mergeCell ref="E10:F11"/>
    <mergeCell ref="G10:H11"/>
    <mergeCell ref="G12:H12"/>
    <mergeCell ref="G13:H13"/>
    <mergeCell ref="B15:B16"/>
    <mergeCell ref="B14:H14"/>
    <mergeCell ref="G15:H15"/>
    <mergeCell ref="B12:D12"/>
    <mergeCell ref="B13:D13"/>
    <mergeCell ref="E13:F13"/>
    <mergeCell ref="C15:C16"/>
    <mergeCell ref="D15:D16"/>
    <mergeCell ref="E15:E16"/>
    <mergeCell ref="F15:F16"/>
    <mergeCell ref="B2:H5"/>
    <mergeCell ref="D6:H7"/>
    <mergeCell ref="B6:C7"/>
    <mergeCell ref="B8:C9"/>
    <mergeCell ref="D8:H9"/>
  </mergeCells>
  <printOptions horizontalCentered="1"/>
  <pageMargins left="0.70866141732283472" right="0.59055118110236227" top="0.47244094488188981" bottom="0.46" header="0.31496062992125984" footer="0.31496062992125984"/>
  <pageSetup paperSize="9" scale="60" firstPageNumber="0" fitToHeight="0" orientation="portrait" verticalDpi="4294967294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07"/>
  <sheetViews>
    <sheetView view="pageBreakPreview" zoomScale="90" zoomScaleNormal="100" zoomScaleSheetLayoutView="90" workbookViewId="0">
      <selection activeCell="B23" sqref="B23:H23"/>
    </sheetView>
  </sheetViews>
  <sheetFormatPr defaultRowHeight="12.75" x14ac:dyDescent="0.2"/>
  <cols>
    <col min="1" max="1" width="1.28515625" style="9" customWidth="1"/>
    <col min="2" max="2" width="52.140625" style="9" customWidth="1"/>
    <col min="3" max="3" width="11.140625" style="22" customWidth="1"/>
    <col min="4" max="4" width="14.85546875" style="22" customWidth="1"/>
    <col min="5" max="5" width="9" style="9" customWidth="1"/>
    <col min="6" max="6" width="9.28515625" style="9" customWidth="1"/>
    <col min="7" max="7" width="10.85546875" style="9" customWidth="1"/>
    <col min="8" max="8" width="11.7109375" style="9" customWidth="1"/>
    <col min="9" max="9" width="12" style="22" customWidth="1"/>
    <col min="10" max="10" width="7.140625" style="9" customWidth="1"/>
    <col min="11" max="11" width="9.140625" style="9"/>
    <col min="12" max="12" width="9.42578125" style="9" bestFit="1" customWidth="1"/>
    <col min="13" max="13" width="9.140625" style="9"/>
    <col min="14" max="14" width="11.42578125" style="9" customWidth="1"/>
    <col min="15" max="16384" width="9.140625" style="9"/>
  </cols>
  <sheetData>
    <row r="1" spans="2:9" x14ac:dyDescent="0.2">
      <c r="B1" s="13"/>
      <c r="C1" s="21"/>
      <c r="D1" s="21"/>
      <c r="E1" s="13"/>
      <c r="F1" s="13"/>
      <c r="G1" s="13"/>
      <c r="H1" s="13"/>
      <c r="I1" s="21"/>
    </row>
    <row r="2" spans="2:9" s="20" customFormat="1" ht="16.5" customHeight="1" thickBot="1" x14ac:dyDescent="0.25">
      <c r="B2" s="113"/>
      <c r="C2" s="113"/>
      <c r="D2" s="113"/>
      <c r="E2" s="113"/>
      <c r="F2" s="113"/>
      <c r="G2" s="113"/>
      <c r="H2" s="113"/>
      <c r="I2" s="139"/>
    </row>
    <row r="3" spans="2:9" s="20" customFormat="1" ht="16.5" customHeight="1" x14ac:dyDescent="0.2">
      <c r="B3" s="111" t="s">
        <v>65</v>
      </c>
      <c r="C3" s="112" t="s">
        <v>74</v>
      </c>
      <c r="D3" s="212" t="s">
        <v>10</v>
      </c>
      <c r="E3" s="212"/>
      <c r="F3" s="212"/>
      <c r="G3" s="212"/>
      <c r="H3" s="212"/>
      <c r="I3" s="212"/>
    </row>
    <row r="4" spans="2:9" s="20" customFormat="1" ht="16.5" customHeight="1" x14ac:dyDescent="0.2">
      <c r="B4" s="213" t="s">
        <v>81</v>
      </c>
      <c r="C4" s="214"/>
      <c r="D4" s="214"/>
      <c r="E4" s="214"/>
      <c r="F4" s="214"/>
      <c r="G4" s="215"/>
      <c r="H4" s="216" t="s">
        <v>85</v>
      </c>
      <c r="I4" s="217"/>
    </row>
    <row r="5" spans="2:9" s="20" customFormat="1" ht="16.5" customHeight="1" x14ac:dyDescent="0.2">
      <c r="B5" s="218" t="s">
        <v>136</v>
      </c>
      <c r="C5" s="218"/>
      <c r="D5" s="218"/>
      <c r="E5" s="218"/>
      <c r="F5" s="218"/>
      <c r="G5" s="218"/>
      <c r="H5" s="98" t="s">
        <v>11</v>
      </c>
      <c r="I5" s="99" t="s">
        <v>78</v>
      </c>
    </row>
    <row r="6" spans="2:9" s="20" customFormat="1" ht="16.5" customHeight="1" x14ac:dyDescent="0.2">
      <c r="B6" s="219" t="s">
        <v>12</v>
      </c>
      <c r="C6" s="219"/>
      <c r="D6" s="219"/>
      <c r="E6" s="219"/>
      <c r="F6" s="219"/>
      <c r="G6" s="219"/>
      <c r="H6" s="219"/>
      <c r="I6" s="219"/>
    </row>
    <row r="7" spans="2:9" s="20" customFormat="1" ht="23.25" customHeight="1" x14ac:dyDescent="0.2">
      <c r="B7" s="92" t="s">
        <v>13</v>
      </c>
      <c r="C7" s="15" t="s">
        <v>3</v>
      </c>
      <c r="D7" s="12" t="s">
        <v>4</v>
      </c>
      <c r="E7" s="12" t="s">
        <v>14</v>
      </c>
      <c r="F7" s="12" t="s">
        <v>15</v>
      </c>
      <c r="G7" s="10" t="s">
        <v>16</v>
      </c>
      <c r="H7" s="10" t="s">
        <v>17</v>
      </c>
      <c r="I7" s="17" t="s">
        <v>18</v>
      </c>
    </row>
    <row r="8" spans="2:9" s="20" customFormat="1" ht="16.5" customHeight="1" x14ac:dyDescent="0.2">
      <c r="B8" s="11"/>
      <c r="C8" s="95"/>
      <c r="D8" s="96"/>
      <c r="E8" s="97"/>
      <c r="F8" s="97"/>
      <c r="G8" s="14"/>
      <c r="H8" s="97"/>
      <c r="I8" s="18"/>
    </row>
    <row r="9" spans="2:9" s="20" customFormat="1" ht="16.5" customHeight="1" x14ac:dyDescent="0.2">
      <c r="B9" s="210" t="s">
        <v>20</v>
      </c>
      <c r="C9" s="210"/>
      <c r="D9" s="210"/>
      <c r="E9" s="210"/>
      <c r="F9" s="210"/>
      <c r="G9" s="210"/>
      <c r="H9" s="210"/>
      <c r="I9" s="93"/>
    </row>
    <row r="10" spans="2:9" s="20" customFormat="1" ht="16.5" customHeight="1" x14ac:dyDescent="0.2">
      <c r="B10" s="201" t="s">
        <v>21</v>
      </c>
      <c r="C10" s="201"/>
      <c r="D10" s="201"/>
      <c r="E10" s="201"/>
      <c r="F10" s="201"/>
      <c r="G10" s="201"/>
      <c r="H10" s="201"/>
      <c r="I10" s="201"/>
    </row>
    <row r="11" spans="2:9" s="20" customFormat="1" ht="16.5" customHeight="1" x14ac:dyDescent="0.2">
      <c r="B11" s="110" t="s">
        <v>13</v>
      </c>
      <c r="C11" s="15" t="s">
        <v>3</v>
      </c>
      <c r="D11" s="15" t="s">
        <v>4</v>
      </c>
      <c r="E11" s="100"/>
      <c r="F11" s="100"/>
      <c r="G11" s="100"/>
      <c r="H11" s="15" t="s">
        <v>22</v>
      </c>
      <c r="I11" s="108" t="s">
        <v>18</v>
      </c>
    </row>
    <row r="12" spans="2:9" s="20" customFormat="1" ht="16.5" customHeight="1" x14ac:dyDescent="0.2">
      <c r="B12" s="102" t="s">
        <v>86</v>
      </c>
      <c r="C12" s="103" t="s">
        <v>78</v>
      </c>
      <c r="D12" s="16">
        <v>1</v>
      </c>
      <c r="E12" s="104"/>
      <c r="F12" s="101"/>
      <c r="G12" s="101"/>
      <c r="H12" s="16">
        <f>COTAÇÕES!P4</f>
        <v>16964.7</v>
      </c>
      <c r="I12" s="144">
        <f>H12*D12</f>
        <v>16964.7</v>
      </c>
    </row>
    <row r="13" spans="2:9" s="20" customFormat="1" ht="16.5" customHeight="1" x14ac:dyDescent="0.2">
      <c r="B13" s="145"/>
      <c r="C13" s="16"/>
      <c r="D13" s="16"/>
      <c r="E13" s="146"/>
      <c r="F13" s="101"/>
      <c r="G13" s="101"/>
      <c r="H13" s="16"/>
      <c r="I13" s="144">
        <f>D13*H13</f>
        <v>0</v>
      </c>
    </row>
    <row r="14" spans="2:9" s="20" customFormat="1" ht="16.5" customHeight="1" x14ac:dyDescent="0.2">
      <c r="B14" s="211" t="s">
        <v>20</v>
      </c>
      <c r="C14" s="211"/>
      <c r="D14" s="211"/>
      <c r="E14" s="211"/>
      <c r="F14" s="211"/>
      <c r="G14" s="211"/>
      <c r="H14" s="211"/>
      <c r="I14" s="144">
        <f>SUM(I12:I13)</f>
        <v>16964.7</v>
      </c>
    </row>
    <row r="15" spans="2:9" s="20" customFormat="1" ht="16.5" customHeight="1" x14ac:dyDescent="0.2">
      <c r="B15" s="201" t="s">
        <v>23</v>
      </c>
      <c r="C15" s="201"/>
      <c r="D15" s="201"/>
      <c r="E15" s="201"/>
      <c r="F15" s="201"/>
      <c r="G15" s="201"/>
      <c r="H15" s="201"/>
      <c r="I15" s="201"/>
    </row>
    <row r="16" spans="2:9" s="20" customFormat="1" ht="16.5" customHeight="1" x14ac:dyDescent="0.2">
      <c r="B16" s="106" t="s">
        <v>13</v>
      </c>
      <c r="C16" s="15" t="s">
        <v>3</v>
      </c>
      <c r="D16" s="15" t="s">
        <v>4</v>
      </c>
      <c r="E16" s="105"/>
      <c r="F16" s="105"/>
      <c r="G16" s="105"/>
      <c r="H16" s="15" t="s">
        <v>22</v>
      </c>
      <c r="I16" s="108" t="s">
        <v>18</v>
      </c>
    </row>
    <row r="17" spans="2:9" s="20" customFormat="1" ht="16.5" customHeight="1" x14ac:dyDescent="0.2">
      <c r="B17" s="145" t="s">
        <v>80</v>
      </c>
      <c r="C17" s="16" t="s">
        <v>79</v>
      </c>
      <c r="D17" s="155">
        <v>0</v>
      </c>
      <c r="E17" s="16"/>
      <c r="F17" s="16"/>
      <c r="G17" s="16"/>
      <c r="H17" s="16">
        <v>0</v>
      </c>
      <c r="I17" s="144">
        <f>D17*H17</f>
        <v>0</v>
      </c>
    </row>
    <row r="18" spans="2:9" s="20" customFormat="1" ht="16.5" customHeight="1" x14ac:dyDescent="0.2">
      <c r="B18" s="211" t="s">
        <v>20</v>
      </c>
      <c r="C18" s="211"/>
      <c r="D18" s="211"/>
      <c r="E18" s="211"/>
      <c r="F18" s="211"/>
      <c r="G18" s="211"/>
      <c r="H18" s="211"/>
      <c r="I18" s="144">
        <f>I17</f>
        <v>0</v>
      </c>
    </row>
    <row r="19" spans="2:9" s="20" customFormat="1" ht="16.5" customHeight="1" x14ac:dyDescent="0.2">
      <c r="B19" s="201" t="s">
        <v>24</v>
      </c>
      <c r="C19" s="201"/>
      <c r="D19" s="201"/>
      <c r="E19" s="201"/>
      <c r="F19" s="201"/>
      <c r="G19" s="201"/>
      <c r="H19" s="201"/>
      <c r="I19" s="201"/>
    </row>
    <row r="20" spans="2:9" s="20" customFormat="1" ht="16.5" customHeight="1" x14ac:dyDescent="0.2">
      <c r="B20" s="107" t="s">
        <v>13</v>
      </c>
      <c r="C20" s="15" t="s">
        <v>3</v>
      </c>
      <c r="D20" s="15" t="s">
        <v>4</v>
      </c>
      <c r="E20" s="100"/>
      <c r="F20" s="100"/>
      <c r="G20" s="100"/>
      <c r="H20" s="15" t="s">
        <v>22</v>
      </c>
      <c r="I20" s="108" t="s">
        <v>18</v>
      </c>
    </row>
    <row r="21" spans="2:9" s="20" customFormat="1" ht="16.5" customHeight="1" x14ac:dyDescent="0.2">
      <c r="B21" s="109" t="s">
        <v>64</v>
      </c>
      <c r="C21" s="15" t="s">
        <v>19</v>
      </c>
      <c r="D21" s="16">
        <v>0</v>
      </c>
      <c r="E21" s="16"/>
      <c r="F21" s="16"/>
      <c r="G21" s="16"/>
      <c r="H21" s="16">
        <v>0</v>
      </c>
      <c r="I21" s="144">
        <f>D21*H21</f>
        <v>0</v>
      </c>
    </row>
    <row r="22" spans="2:9" s="20" customFormat="1" ht="16.5" customHeight="1" x14ac:dyDescent="0.2">
      <c r="B22" s="109" t="s">
        <v>25</v>
      </c>
      <c r="C22" s="15" t="s">
        <v>19</v>
      </c>
      <c r="D22" s="16">
        <v>0</v>
      </c>
      <c r="E22" s="16"/>
      <c r="F22" s="16"/>
      <c r="G22" s="16"/>
      <c r="H22" s="16">
        <v>0</v>
      </c>
      <c r="I22" s="144">
        <f>D22*H22</f>
        <v>0</v>
      </c>
    </row>
    <row r="23" spans="2:9" s="20" customFormat="1" ht="16.5" customHeight="1" x14ac:dyDescent="0.2">
      <c r="B23" s="202" t="s">
        <v>20</v>
      </c>
      <c r="C23" s="202"/>
      <c r="D23" s="202"/>
      <c r="E23" s="202"/>
      <c r="F23" s="202"/>
      <c r="G23" s="202"/>
      <c r="H23" s="202"/>
      <c r="I23" s="148">
        <f>SUM(I21:I22)</f>
        <v>0</v>
      </c>
    </row>
    <row r="24" spans="2:9" s="20" customFormat="1" ht="16.5" customHeight="1" x14ac:dyDescent="0.2">
      <c r="B24" s="27" t="s">
        <v>26</v>
      </c>
      <c r="C24" s="28">
        <v>1</v>
      </c>
      <c r="D24" s="203" t="s">
        <v>27</v>
      </c>
      <c r="E24" s="204"/>
      <c r="F24" s="204"/>
      <c r="G24" s="204"/>
      <c r="H24" s="205"/>
      <c r="I24" s="149">
        <f>I23+I18+I14+I9</f>
        <v>16964.7</v>
      </c>
    </row>
    <row r="25" spans="2:9" s="20" customFormat="1" ht="16.5" customHeight="1" x14ac:dyDescent="0.2">
      <c r="B25" s="206"/>
      <c r="C25" s="207"/>
      <c r="D25" s="207"/>
      <c r="E25" s="207"/>
      <c r="F25" s="207"/>
      <c r="G25" s="207"/>
      <c r="H25" s="208"/>
      <c r="I25" s="149">
        <f>I24/C24</f>
        <v>16964.7</v>
      </c>
    </row>
    <row r="26" spans="2:9" s="20" customFormat="1" ht="16.5" customHeight="1" x14ac:dyDescent="0.2">
      <c r="B26" s="25" t="s">
        <v>34</v>
      </c>
      <c r="C26" s="29">
        <f>BDI!H$30</f>
        <v>17.809999999999999</v>
      </c>
      <c r="D26" s="26" t="s">
        <v>31</v>
      </c>
      <c r="E26" s="23"/>
      <c r="F26" s="23"/>
      <c r="G26" s="23"/>
      <c r="H26" s="24"/>
      <c r="I26" s="150">
        <f>C26/100*I25</f>
        <v>3021.41</v>
      </c>
    </row>
    <row r="27" spans="2:9" s="20" customFormat="1" ht="16.5" customHeight="1" thickBot="1" x14ac:dyDescent="0.25">
      <c r="B27" s="209" t="s">
        <v>28</v>
      </c>
      <c r="C27" s="209"/>
      <c r="D27" s="209"/>
      <c r="E27" s="209"/>
      <c r="F27" s="209"/>
      <c r="G27" s="209"/>
      <c r="H27" s="209"/>
      <c r="I27" s="151">
        <f>SUM(I25:I26)</f>
        <v>19986.11</v>
      </c>
    </row>
    <row r="28" spans="2:9" s="20" customFormat="1" ht="16.5" customHeight="1" x14ac:dyDescent="0.2">
      <c r="B28" s="140"/>
      <c r="C28" s="140"/>
      <c r="D28" s="140"/>
      <c r="E28" s="140"/>
      <c r="F28" s="140"/>
      <c r="G28" s="140"/>
      <c r="H28" s="140"/>
      <c r="I28" s="140"/>
    </row>
    <row r="29" spans="2:9" x14ac:dyDescent="0.2">
      <c r="B29" s="94"/>
      <c r="C29" s="94"/>
      <c r="D29" s="94"/>
      <c r="E29" s="94"/>
      <c r="F29" s="94"/>
      <c r="G29" s="94"/>
      <c r="H29" s="94"/>
      <c r="I29" s="139"/>
    </row>
    <row r="30" spans="2:9" ht="15" customHeight="1" thickBot="1" x14ac:dyDescent="0.25">
      <c r="B30" s="94"/>
      <c r="C30" s="94"/>
      <c r="D30" s="94"/>
      <c r="E30" s="94"/>
      <c r="F30" s="94"/>
      <c r="G30" s="94"/>
      <c r="H30" s="94"/>
      <c r="I30" s="141"/>
    </row>
    <row r="31" spans="2:9" ht="15" customHeight="1" x14ac:dyDescent="0.2">
      <c r="B31" s="111" t="s">
        <v>65</v>
      </c>
      <c r="C31" s="112" t="s">
        <v>87</v>
      </c>
      <c r="D31" s="272" t="s">
        <v>10</v>
      </c>
      <c r="E31" s="273"/>
      <c r="F31" s="273"/>
      <c r="G31" s="273"/>
      <c r="H31" s="273"/>
      <c r="I31" s="274"/>
    </row>
    <row r="32" spans="2:9" ht="15" customHeight="1" x14ac:dyDescent="0.2">
      <c r="B32" s="213" t="s">
        <v>88</v>
      </c>
      <c r="C32" s="214"/>
      <c r="D32" s="214"/>
      <c r="E32" s="214"/>
      <c r="F32" s="214"/>
      <c r="G32" s="215"/>
      <c r="H32" s="216" t="s">
        <v>85</v>
      </c>
      <c r="I32" s="217"/>
    </row>
    <row r="33" spans="2:12" ht="15" customHeight="1" x14ac:dyDescent="0.2">
      <c r="B33" s="269" t="s">
        <v>89</v>
      </c>
      <c r="C33" s="270"/>
      <c r="D33" s="270"/>
      <c r="E33" s="270"/>
      <c r="F33" s="270"/>
      <c r="G33" s="271"/>
      <c r="H33" s="98" t="s">
        <v>11</v>
      </c>
      <c r="I33" s="99" t="s">
        <v>78</v>
      </c>
    </row>
    <row r="34" spans="2:12" ht="15" customHeight="1" x14ac:dyDescent="0.2">
      <c r="B34" s="266" t="s">
        <v>12</v>
      </c>
      <c r="C34" s="267"/>
      <c r="D34" s="267"/>
      <c r="E34" s="267"/>
      <c r="F34" s="267"/>
      <c r="G34" s="267"/>
      <c r="H34" s="267"/>
      <c r="I34" s="268"/>
    </row>
    <row r="35" spans="2:12" ht="22.5" customHeight="1" x14ac:dyDescent="0.2">
      <c r="B35" s="92" t="s">
        <v>13</v>
      </c>
      <c r="C35" s="15" t="s">
        <v>3</v>
      </c>
      <c r="D35" s="12" t="s">
        <v>4</v>
      </c>
      <c r="E35" s="12" t="s">
        <v>14</v>
      </c>
      <c r="F35" s="12" t="s">
        <v>15</v>
      </c>
      <c r="G35" s="10" t="s">
        <v>16</v>
      </c>
      <c r="H35" s="10" t="s">
        <v>17</v>
      </c>
      <c r="I35" s="17" t="s">
        <v>18</v>
      </c>
    </row>
    <row r="36" spans="2:12" ht="15" customHeight="1" x14ac:dyDescent="0.2">
      <c r="B36" s="11"/>
      <c r="C36" s="95"/>
      <c r="D36" s="96"/>
      <c r="E36" s="97"/>
      <c r="F36" s="97"/>
      <c r="G36" s="14"/>
      <c r="H36" s="97"/>
      <c r="I36" s="18"/>
    </row>
    <row r="37" spans="2:12" ht="15" customHeight="1" x14ac:dyDescent="0.2">
      <c r="B37" s="263" t="s">
        <v>20</v>
      </c>
      <c r="C37" s="264"/>
      <c r="D37" s="264"/>
      <c r="E37" s="264"/>
      <c r="F37" s="264"/>
      <c r="G37" s="264"/>
      <c r="H37" s="265"/>
      <c r="I37" s="93"/>
    </row>
    <row r="38" spans="2:12" ht="15" customHeight="1" x14ac:dyDescent="0.2">
      <c r="B38" s="254" t="s">
        <v>21</v>
      </c>
      <c r="C38" s="255"/>
      <c r="D38" s="255"/>
      <c r="E38" s="255"/>
      <c r="F38" s="255"/>
      <c r="G38" s="255"/>
      <c r="H38" s="255"/>
      <c r="I38" s="256"/>
    </row>
    <row r="39" spans="2:12" ht="15" customHeight="1" x14ac:dyDescent="0.2">
      <c r="B39" s="110" t="s">
        <v>13</v>
      </c>
      <c r="C39" s="159" t="s">
        <v>3</v>
      </c>
      <c r="D39" s="15" t="s">
        <v>4</v>
      </c>
      <c r="E39" s="100"/>
      <c r="F39" s="100"/>
      <c r="G39" s="100"/>
      <c r="H39" s="15" t="s">
        <v>22</v>
      </c>
      <c r="I39" s="108" t="s">
        <v>18</v>
      </c>
    </row>
    <row r="40" spans="2:12" ht="23.25" customHeight="1" x14ac:dyDescent="0.2">
      <c r="B40" s="157" t="s">
        <v>90</v>
      </c>
      <c r="C40" s="30" t="s">
        <v>78</v>
      </c>
      <c r="D40" s="160">
        <v>300</v>
      </c>
      <c r="E40" s="104"/>
      <c r="F40" s="101"/>
      <c r="G40" s="101"/>
      <c r="H40" s="16">
        <f>COTAÇÕES!P10</f>
        <v>3.47</v>
      </c>
      <c r="I40" s="144">
        <f>H40*D40</f>
        <v>1041</v>
      </c>
      <c r="L40" s="19"/>
    </row>
    <row r="41" spans="2:12" ht="15" customHeight="1" x14ac:dyDescent="0.2">
      <c r="B41" s="158" t="s">
        <v>91</v>
      </c>
      <c r="C41" s="30" t="s">
        <v>78</v>
      </c>
      <c r="D41" s="160">
        <v>30</v>
      </c>
      <c r="E41" s="146"/>
      <c r="F41" s="101"/>
      <c r="G41" s="101"/>
      <c r="H41" s="16">
        <f>COTAÇÕES!P7</f>
        <v>0.67</v>
      </c>
      <c r="I41" s="144">
        <f>D41*H41</f>
        <v>20.100000000000001</v>
      </c>
      <c r="L41" s="19"/>
    </row>
    <row r="42" spans="2:12" ht="15" customHeight="1" x14ac:dyDescent="0.2">
      <c r="B42" s="158" t="s">
        <v>92</v>
      </c>
      <c r="C42" s="30" t="s">
        <v>78</v>
      </c>
      <c r="D42" s="161">
        <v>30</v>
      </c>
      <c r="E42" s="147"/>
      <c r="F42" s="147"/>
      <c r="G42" s="104"/>
      <c r="H42" s="16">
        <f>COTAÇÕES!P6</f>
        <v>0.79</v>
      </c>
      <c r="I42" s="144">
        <f>D42*H42</f>
        <v>23.7</v>
      </c>
      <c r="L42" s="19"/>
    </row>
    <row r="43" spans="2:12" ht="15" customHeight="1" x14ac:dyDescent="0.2">
      <c r="B43" s="158" t="s">
        <v>93</v>
      </c>
      <c r="C43" s="30" t="s">
        <v>78</v>
      </c>
      <c r="D43" s="161">
        <v>30</v>
      </c>
      <c r="E43" s="147"/>
      <c r="F43" s="147"/>
      <c r="G43" s="104"/>
      <c r="H43" s="16">
        <f>COTAÇÕES!P8</f>
        <v>0.63</v>
      </c>
      <c r="I43" s="144">
        <f>D43*H43</f>
        <v>18.899999999999999</v>
      </c>
      <c r="L43" s="19"/>
    </row>
    <row r="44" spans="2:12" ht="15" customHeight="1" x14ac:dyDescent="0.2">
      <c r="B44" s="158" t="s">
        <v>94</v>
      </c>
      <c r="C44" s="30" t="s">
        <v>95</v>
      </c>
      <c r="D44" s="161">
        <f>80*15</f>
        <v>1200</v>
      </c>
      <c r="E44" s="147"/>
      <c r="F44" s="147"/>
      <c r="G44" s="104"/>
      <c r="H44" s="16">
        <f>COTAÇÕES!P5</f>
        <v>1.08</v>
      </c>
      <c r="I44" s="144">
        <f>D44*H44</f>
        <v>1296</v>
      </c>
      <c r="L44" s="19"/>
    </row>
    <row r="45" spans="2:12" ht="15" customHeight="1" x14ac:dyDescent="0.2">
      <c r="B45" s="158" t="s">
        <v>114</v>
      </c>
      <c r="C45" s="30" t="s">
        <v>78</v>
      </c>
      <c r="D45" s="161">
        <v>14</v>
      </c>
      <c r="E45" s="147"/>
      <c r="F45" s="147"/>
      <c r="G45" s="104"/>
      <c r="H45" s="16">
        <f>COTAÇÕES!P13</f>
        <v>22.98</v>
      </c>
      <c r="I45" s="144">
        <f t="shared" ref="I45:I53" si="0">D45*H45</f>
        <v>321.72000000000003</v>
      </c>
      <c r="L45" s="19"/>
    </row>
    <row r="46" spans="2:12" ht="15" customHeight="1" x14ac:dyDescent="0.2">
      <c r="B46" s="158" t="s">
        <v>96</v>
      </c>
      <c r="C46" s="30" t="s">
        <v>78</v>
      </c>
      <c r="D46" s="161">
        <v>10</v>
      </c>
      <c r="E46" s="147"/>
      <c r="F46" s="147"/>
      <c r="G46" s="104"/>
      <c r="H46" s="16">
        <f>COTAÇÕES!P12</f>
        <v>44.22</v>
      </c>
      <c r="I46" s="144">
        <f t="shared" si="0"/>
        <v>442.2</v>
      </c>
      <c r="L46" s="19"/>
    </row>
    <row r="47" spans="2:12" ht="15" customHeight="1" x14ac:dyDescent="0.2">
      <c r="B47" s="158" t="s">
        <v>97</v>
      </c>
      <c r="C47" s="30" t="s">
        <v>78</v>
      </c>
      <c r="D47" s="161">
        <v>2</v>
      </c>
      <c r="E47" s="147"/>
      <c r="F47" s="147"/>
      <c r="G47" s="104"/>
      <c r="H47" s="16">
        <f>COTAÇÕES!P19</f>
        <v>6.85</v>
      </c>
      <c r="I47" s="144">
        <f t="shared" si="0"/>
        <v>13.7</v>
      </c>
      <c r="L47" s="19"/>
    </row>
    <row r="48" spans="2:12" ht="15" customHeight="1" x14ac:dyDescent="0.2">
      <c r="B48" s="158" t="s">
        <v>98</v>
      </c>
      <c r="C48" s="30" t="s">
        <v>78</v>
      </c>
      <c r="D48" s="161">
        <v>1</v>
      </c>
      <c r="E48" s="147"/>
      <c r="F48" s="147"/>
      <c r="G48" s="104"/>
      <c r="H48" s="16">
        <f>COTAÇÕES!P15</f>
        <v>2.99</v>
      </c>
      <c r="I48" s="144">
        <f t="shared" si="0"/>
        <v>2.99</v>
      </c>
      <c r="L48" s="19"/>
    </row>
    <row r="49" spans="2:12" ht="15" customHeight="1" x14ac:dyDescent="0.2">
      <c r="B49" s="158" t="s">
        <v>99</v>
      </c>
      <c r="C49" s="30" t="s">
        <v>78</v>
      </c>
      <c r="D49" s="161">
        <v>1</v>
      </c>
      <c r="E49" s="147"/>
      <c r="F49" s="147"/>
      <c r="G49" s="104"/>
      <c r="H49" s="16">
        <f>COTAÇÕES!P16</f>
        <v>96.83</v>
      </c>
      <c r="I49" s="144">
        <f t="shared" si="0"/>
        <v>96.83</v>
      </c>
      <c r="L49" s="19"/>
    </row>
    <row r="50" spans="2:12" ht="15" customHeight="1" x14ac:dyDescent="0.2">
      <c r="B50" s="158" t="s">
        <v>100</v>
      </c>
      <c r="C50" s="30" t="s">
        <v>78</v>
      </c>
      <c r="D50" s="161">
        <v>8</v>
      </c>
      <c r="E50" s="147"/>
      <c r="F50" s="147"/>
      <c r="G50" s="104"/>
      <c r="H50" s="16">
        <f>COTAÇÕES!P17</f>
        <v>16.27</v>
      </c>
      <c r="I50" s="144">
        <f t="shared" si="0"/>
        <v>130.16</v>
      </c>
      <c r="L50" s="19"/>
    </row>
    <row r="51" spans="2:12" ht="15" customHeight="1" x14ac:dyDescent="0.2">
      <c r="B51" s="158" t="s">
        <v>101</v>
      </c>
      <c r="C51" s="30" t="s">
        <v>78</v>
      </c>
      <c r="D51" s="161">
        <v>1</v>
      </c>
      <c r="E51" s="147"/>
      <c r="F51" s="147"/>
      <c r="G51" s="104"/>
      <c r="H51" s="16">
        <f>COTAÇÕES!P11</f>
        <v>154.08000000000001</v>
      </c>
      <c r="I51" s="144">
        <f t="shared" si="0"/>
        <v>154.08000000000001</v>
      </c>
      <c r="L51" s="19"/>
    </row>
    <row r="52" spans="2:12" ht="15" customHeight="1" x14ac:dyDescent="0.2">
      <c r="B52" s="145" t="s">
        <v>102</v>
      </c>
      <c r="C52" s="30" t="s">
        <v>78</v>
      </c>
      <c r="D52" s="161">
        <v>2</v>
      </c>
      <c r="E52" s="147"/>
      <c r="F52" s="147"/>
      <c r="G52" s="104"/>
      <c r="H52" s="16">
        <f>COTAÇÕES!P20</f>
        <v>19.079999999999998</v>
      </c>
      <c r="I52" s="144">
        <f t="shared" si="0"/>
        <v>38.159999999999997</v>
      </c>
      <c r="L52" s="19"/>
    </row>
    <row r="53" spans="2:12" ht="15" customHeight="1" x14ac:dyDescent="0.2">
      <c r="B53" s="145" t="s">
        <v>103</v>
      </c>
      <c r="C53" s="30" t="s">
        <v>78</v>
      </c>
      <c r="D53" s="161">
        <v>2</v>
      </c>
      <c r="E53" s="147"/>
      <c r="F53" s="147"/>
      <c r="G53" s="104"/>
      <c r="H53" s="16">
        <f>COTAÇÕES!P18</f>
        <v>3.42</v>
      </c>
      <c r="I53" s="144">
        <f t="shared" si="0"/>
        <v>6.84</v>
      </c>
      <c r="L53" s="19"/>
    </row>
    <row r="54" spans="2:12" ht="15" customHeight="1" x14ac:dyDescent="0.2">
      <c r="B54" s="260" t="s">
        <v>20</v>
      </c>
      <c r="C54" s="261"/>
      <c r="D54" s="261"/>
      <c r="E54" s="261"/>
      <c r="F54" s="261"/>
      <c r="G54" s="261"/>
      <c r="H54" s="262"/>
      <c r="I54" s="144">
        <f>SUM(I40:I53)</f>
        <v>3606.38</v>
      </c>
    </row>
    <row r="55" spans="2:12" ht="15" customHeight="1" x14ac:dyDescent="0.2">
      <c r="B55" s="254" t="s">
        <v>23</v>
      </c>
      <c r="C55" s="255"/>
      <c r="D55" s="255"/>
      <c r="E55" s="255"/>
      <c r="F55" s="255"/>
      <c r="G55" s="255"/>
      <c r="H55" s="255"/>
      <c r="I55" s="256"/>
    </row>
    <row r="56" spans="2:12" ht="15" customHeight="1" x14ac:dyDescent="0.2">
      <c r="B56" s="106" t="s">
        <v>13</v>
      </c>
      <c r="C56" s="15" t="s">
        <v>3</v>
      </c>
      <c r="D56" s="15" t="s">
        <v>4</v>
      </c>
      <c r="E56" s="105"/>
      <c r="F56" s="105"/>
      <c r="G56" s="105"/>
      <c r="H56" s="15" t="s">
        <v>22</v>
      </c>
      <c r="I56" s="108" t="s">
        <v>18</v>
      </c>
    </row>
    <row r="57" spans="2:12" ht="15" customHeight="1" x14ac:dyDescent="0.2">
      <c r="B57" s="145" t="s">
        <v>80</v>
      </c>
      <c r="C57" s="16" t="s">
        <v>79</v>
      </c>
      <c r="D57" s="155">
        <v>0</v>
      </c>
      <c r="E57" s="16"/>
      <c r="F57" s="16"/>
      <c r="G57" s="16"/>
      <c r="H57" s="16">
        <v>0</v>
      </c>
      <c r="I57" s="144">
        <f>D57*H57</f>
        <v>0</v>
      </c>
    </row>
    <row r="58" spans="2:12" ht="15" customHeight="1" x14ac:dyDescent="0.2">
      <c r="B58" s="257" t="s">
        <v>20</v>
      </c>
      <c r="C58" s="258"/>
      <c r="D58" s="258"/>
      <c r="E58" s="258"/>
      <c r="F58" s="258"/>
      <c r="G58" s="258"/>
      <c r="H58" s="259"/>
      <c r="I58" s="144">
        <f>I57</f>
        <v>0</v>
      </c>
    </row>
    <row r="59" spans="2:12" ht="15" customHeight="1" x14ac:dyDescent="0.2">
      <c r="B59" s="254" t="s">
        <v>24</v>
      </c>
      <c r="C59" s="255"/>
      <c r="D59" s="255"/>
      <c r="E59" s="255"/>
      <c r="F59" s="255"/>
      <c r="G59" s="255"/>
      <c r="H59" s="255"/>
      <c r="I59" s="256"/>
    </row>
    <row r="60" spans="2:12" ht="15" customHeight="1" x14ac:dyDescent="0.2">
      <c r="B60" s="107" t="s">
        <v>13</v>
      </c>
      <c r="C60" s="15" t="s">
        <v>3</v>
      </c>
      <c r="D60" s="15" t="s">
        <v>4</v>
      </c>
      <c r="E60" s="100"/>
      <c r="F60" s="100"/>
      <c r="G60" s="100"/>
      <c r="H60" s="15" t="s">
        <v>22</v>
      </c>
      <c r="I60" s="108" t="s">
        <v>18</v>
      </c>
    </row>
    <row r="61" spans="2:12" x14ac:dyDescent="0.2">
      <c r="B61" s="109" t="s">
        <v>64</v>
      </c>
      <c r="C61" s="15" t="s">
        <v>19</v>
      </c>
      <c r="D61" s="16">
        <v>0</v>
      </c>
      <c r="E61" s="16"/>
      <c r="F61" s="16"/>
      <c r="G61" s="16"/>
      <c r="H61" s="16">
        <v>0</v>
      </c>
      <c r="I61" s="144">
        <f>D61*H61</f>
        <v>0</v>
      </c>
    </row>
    <row r="62" spans="2:12" x14ac:dyDescent="0.2">
      <c r="B62" s="109" t="s">
        <v>25</v>
      </c>
      <c r="C62" s="15" t="s">
        <v>19</v>
      </c>
      <c r="D62" s="16">
        <v>0</v>
      </c>
      <c r="E62" s="16"/>
      <c r="F62" s="16"/>
      <c r="G62" s="16"/>
      <c r="H62" s="16">
        <v>0</v>
      </c>
      <c r="I62" s="144">
        <f>D62*H62</f>
        <v>0</v>
      </c>
    </row>
    <row r="63" spans="2:12" x14ac:dyDescent="0.2">
      <c r="B63" s="251" t="s">
        <v>20</v>
      </c>
      <c r="C63" s="252"/>
      <c r="D63" s="252"/>
      <c r="E63" s="252"/>
      <c r="F63" s="252"/>
      <c r="G63" s="252"/>
      <c r="H63" s="253"/>
      <c r="I63" s="148">
        <f>SUM(I61:I62)</f>
        <v>0</v>
      </c>
    </row>
    <row r="64" spans="2:12" x14ac:dyDescent="0.2">
      <c r="B64" s="27" t="s">
        <v>26</v>
      </c>
      <c r="C64" s="28">
        <v>1</v>
      </c>
      <c r="D64" s="203" t="s">
        <v>27</v>
      </c>
      <c r="E64" s="204"/>
      <c r="F64" s="204"/>
      <c r="G64" s="204"/>
      <c r="H64" s="205"/>
      <c r="I64" s="149">
        <f>I63+I58+I54+I37</f>
        <v>3606.38</v>
      </c>
    </row>
    <row r="65" spans="2:12" x14ac:dyDescent="0.2">
      <c r="B65" s="206"/>
      <c r="C65" s="207"/>
      <c r="D65" s="207"/>
      <c r="E65" s="207"/>
      <c r="F65" s="207"/>
      <c r="G65" s="207"/>
      <c r="H65" s="208"/>
      <c r="I65" s="149">
        <f>I64/C64</f>
        <v>3606.38</v>
      </c>
    </row>
    <row r="66" spans="2:12" x14ac:dyDescent="0.2">
      <c r="B66" s="25" t="s">
        <v>34</v>
      </c>
      <c r="C66" s="29">
        <f>BDI!H$30</f>
        <v>17.809999999999999</v>
      </c>
      <c r="D66" s="26" t="s">
        <v>31</v>
      </c>
      <c r="E66" s="23"/>
      <c r="F66" s="23"/>
      <c r="G66" s="23"/>
      <c r="H66" s="24"/>
      <c r="I66" s="150">
        <f>C66/100*I65</f>
        <v>642.29999999999995</v>
      </c>
    </row>
    <row r="67" spans="2:12" ht="13.5" thickBot="1" x14ac:dyDescent="0.25">
      <c r="B67" s="248" t="s">
        <v>28</v>
      </c>
      <c r="C67" s="249"/>
      <c r="D67" s="249"/>
      <c r="E67" s="249"/>
      <c r="F67" s="249"/>
      <c r="G67" s="249"/>
      <c r="H67" s="250"/>
      <c r="I67" s="151">
        <f>SUM(I65:I66)</f>
        <v>4248.68</v>
      </c>
    </row>
    <row r="70" spans="2:12" ht="13.5" thickBot="1" x14ac:dyDescent="0.25"/>
    <row r="71" spans="2:12" ht="15.75" x14ac:dyDescent="0.2">
      <c r="B71" s="111" t="s">
        <v>65</v>
      </c>
      <c r="C71" s="112" t="s">
        <v>110</v>
      </c>
      <c r="D71" s="212" t="s">
        <v>10</v>
      </c>
      <c r="E71" s="212"/>
      <c r="F71" s="212"/>
      <c r="G71" s="212"/>
      <c r="H71" s="212"/>
      <c r="I71" s="212"/>
    </row>
    <row r="72" spans="2:12" x14ac:dyDescent="0.2">
      <c r="B72" s="213" t="s">
        <v>111</v>
      </c>
      <c r="C72" s="214"/>
      <c r="D72" s="214"/>
      <c r="E72" s="214"/>
      <c r="F72" s="214"/>
      <c r="G72" s="215"/>
      <c r="H72" s="216" t="s">
        <v>85</v>
      </c>
      <c r="I72" s="217"/>
    </row>
    <row r="73" spans="2:12" x14ac:dyDescent="0.2">
      <c r="B73" s="218" t="s">
        <v>112</v>
      </c>
      <c r="C73" s="218"/>
      <c r="D73" s="218"/>
      <c r="E73" s="218"/>
      <c r="F73" s="218"/>
      <c r="G73" s="218"/>
      <c r="H73" s="98" t="s">
        <v>11</v>
      </c>
      <c r="I73" s="99" t="s">
        <v>78</v>
      </c>
    </row>
    <row r="74" spans="2:12" x14ac:dyDescent="0.2">
      <c r="B74" s="219" t="s">
        <v>12</v>
      </c>
      <c r="C74" s="219"/>
      <c r="D74" s="219"/>
      <c r="E74" s="219"/>
      <c r="F74" s="219"/>
      <c r="G74" s="219"/>
      <c r="H74" s="219"/>
      <c r="I74" s="219"/>
    </row>
    <row r="75" spans="2:12" ht="25.5" x14ac:dyDescent="0.2">
      <c r="B75" s="92" t="s">
        <v>13</v>
      </c>
      <c r="C75" s="15" t="s">
        <v>3</v>
      </c>
      <c r="D75" s="12" t="s">
        <v>4</v>
      </c>
      <c r="E75" s="12" t="s">
        <v>14</v>
      </c>
      <c r="F75" s="12" t="s">
        <v>15</v>
      </c>
      <c r="G75" s="10" t="s">
        <v>16</v>
      </c>
      <c r="H75" s="10" t="s">
        <v>17</v>
      </c>
      <c r="I75" s="17" t="s">
        <v>18</v>
      </c>
    </row>
    <row r="76" spans="2:12" x14ac:dyDescent="0.2">
      <c r="B76" s="11"/>
      <c r="C76" s="95"/>
      <c r="D76" s="96"/>
      <c r="E76" s="97"/>
      <c r="F76" s="97"/>
      <c r="G76" s="14"/>
      <c r="H76" s="97"/>
      <c r="I76" s="18"/>
    </row>
    <row r="77" spans="2:12" x14ac:dyDescent="0.2">
      <c r="B77" s="210" t="s">
        <v>20</v>
      </c>
      <c r="C77" s="210"/>
      <c r="D77" s="210"/>
      <c r="E77" s="210"/>
      <c r="F77" s="210"/>
      <c r="G77" s="210"/>
      <c r="H77" s="210"/>
      <c r="I77" s="93"/>
    </row>
    <row r="78" spans="2:12" x14ac:dyDescent="0.2">
      <c r="B78" s="201" t="s">
        <v>21</v>
      </c>
      <c r="C78" s="201"/>
      <c r="D78" s="201"/>
      <c r="E78" s="201"/>
      <c r="F78" s="201"/>
      <c r="G78" s="201"/>
      <c r="H78" s="201"/>
      <c r="I78" s="201"/>
    </row>
    <row r="79" spans="2:12" x14ac:dyDescent="0.2">
      <c r="B79" s="110" t="s">
        <v>13</v>
      </c>
      <c r="C79" s="159" t="s">
        <v>3</v>
      </c>
      <c r="D79" s="15" t="s">
        <v>4</v>
      </c>
      <c r="E79" s="100"/>
      <c r="F79" s="100"/>
      <c r="G79" s="100"/>
      <c r="H79" s="15" t="s">
        <v>22</v>
      </c>
      <c r="I79" s="108" t="s">
        <v>18</v>
      </c>
    </row>
    <row r="80" spans="2:12" x14ac:dyDescent="0.2">
      <c r="B80" s="157" t="s">
        <v>113</v>
      </c>
      <c r="C80" s="30" t="s">
        <v>78</v>
      </c>
      <c r="D80" s="160">
        <v>1300</v>
      </c>
      <c r="E80" s="104"/>
      <c r="F80" s="101"/>
      <c r="G80" s="101"/>
      <c r="H80" s="16">
        <f>COTAÇÕES!P9</f>
        <v>0.67</v>
      </c>
      <c r="I80" s="144">
        <f>H80*D80</f>
        <v>871</v>
      </c>
      <c r="L80" s="19"/>
    </row>
    <row r="81" spans="2:14" x14ac:dyDescent="0.2">
      <c r="B81" s="158" t="s">
        <v>91</v>
      </c>
      <c r="C81" s="30" t="s">
        <v>78</v>
      </c>
      <c r="D81" s="160">
        <v>52</v>
      </c>
      <c r="E81" s="146"/>
      <c r="F81" s="101"/>
      <c r="G81" s="101"/>
      <c r="H81" s="16">
        <f>COTAÇÕES!P7</f>
        <v>0.67</v>
      </c>
      <c r="I81" s="144">
        <f>D81*H81</f>
        <v>34.840000000000003</v>
      </c>
      <c r="L81" s="19"/>
      <c r="N81" s="19"/>
    </row>
    <row r="82" spans="2:14" x14ac:dyDescent="0.2">
      <c r="B82" s="158" t="s">
        <v>92</v>
      </c>
      <c r="C82" s="30" t="s">
        <v>78</v>
      </c>
      <c r="D82" s="161">
        <v>52</v>
      </c>
      <c r="E82" s="147"/>
      <c r="F82" s="147"/>
      <c r="G82" s="104"/>
      <c r="H82" s="16">
        <f>COTAÇÕES!P6</f>
        <v>0.79</v>
      </c>
      <c r="I82" s="144">
        <f>D82*H82</f>
        <v>41.08</v>
      </c>
      <c r="L82" s="19"/>
      <c r="N82" s="19"/>
    </row>
    <row r="83" spans="2:14" x14ac:dyDescent="0.2">
      <c r="B83" s="158" t="s">
        <v>93</v>
      </c>
      <c r="C83" s="30" t="s">
        <v>78</v>
      </c>
      <c r="D83" s="161">
        <v>52</v>
      </c>
      <c r="E83" s="147"/>
      <c r="F83" s="147"/>
      <c r="G83" s="104"/>
      <c r="H83" s="16">
        <f>COTAÇÕES!P8</f>
        <v>0.63</v>
      </c>
      <c r="I83" s="144">
        <f>D83*H83</f>
        <v>32.76</v>
      </c>
      <c r="L83" s="19"/>
      <c r="N83" s="19"/>
    </row>
    <row r="84" spans="2:14" x14ac:dyDescent="0.2">
      <c r="B84" s="158" t="s">
        <v>94</v>
      </c>
      <c r="C84" s="30" t="s">
        <v>95</v>
      </c>
      <c r="D84" s="161">
        <v>2600</v>
      </c>
      <c r="E84" s="147"/>
      <c r="F84" s="147"/>
      <c r="G84" s="104"/>
      <c r="H84" s="16">
        <f>COTAÇÕES!P5</f>
        <v>1.08</v>
      </c>
      <c r="I84" s="144">
        <f>D84*H84</f>
        <v>2808</v>
      </c>
      <c r="L84" s="19"/>
      <c r="N84" s="19"/>
    </row>
    <row r="85" spans="2:14" x14ac:dyDescent="0.2">
      <c r="B85" s="158" t="s">
        <v>114</v>
      </c>
      <c r="C85" s="30" t="s">
        <v>78</v>
      </c>
      <c r="D85" s="161">
        <v>13</v>
      </c>
      <c r="E85" s="147"/>
      <c r="F85" s="147"/>
      <c r="G85" s="104"/>
      <c r="H85" s="16">
        <f>COTAÇÕES!P13</f>
        <v>22.98</v>
      </c>
      <c r="I85" s="144">
        <f t="shared" ref="I85:I93" si="1">D85*H85</f>
        <v>298.74</v>
      </c>
      <c r="L85" s="19"/>
      <c r="N85" s="19"/>
    </row>
    <row r="86" spans="2:14" x14ac:dyDescent="0.2">
      <c r="B86" s="158" t="s">
        <v>96</v>
      </c>
      <c r="C86" s="30" t="s">
        <v>78</v>
      </c>
      <c r="D86" s="161">
        <v>20</v>
      </c>
      <c r="E86" s="147"/>
      <c r="F86" s="147"/>
      <c r="G86" s="104"/>
      <c r="H86" s="16">
        <f>COTAÇÕES!P12</f>
        <v>44.22</v>
      </c>
      <c r="I86" s="144">
        <f t="shared" si="1"/>
        <v>884.4</v>
      </c>
      <c r="L86" s="19"/>
      <c r="N86" s="19"/>
    </row>
    <row r="87" spans="2:14" x14ac:dyDescent="0.2">
      <c r="B87" s="158" t="s">
        <v>97</v>
      </c>
      <c r="C87" s="30" t="s">
        <v>78</v>
      </c>
      <c r="D87" s="161">
        <v>2</v>
      </c>
      <c r="E87" s="147"/>
      <c r="F87" s="147"/>
      <c r="G87" s="104"/>
      <c r="H87" s="16">
        <f>COTAÇÕES!P19</f>
        <v>6.85</v>
      </c>
      <c r="I87" s="144">
        <f t="shared" si="1"/>
        <v>13.7</v>
      </c>
      <c r="L87" s="19"/>
      <c r="N87" s="19"/>
    </row>
    <row r="88" spans="2:14" x14ac:dyDescent="0.2">
      <c r="B88" s="158" t="s">
        <v>98</v>
      </c>
      <c r="C88" s="30" t="s">
        <v>78</v>
      </c>
      <c r="D88" s="161">
        <v>2</v>
      </c>
      <c r="E88" s="147"/>
      <c r="F88" s="147"/>
      <c r="G88" s="104"/>
      <c r="H88" s="16">
        <f>COTAÇÕES!P15</f>
        <v>2.99</v>
      </c>
      <c r="I88" s="144">
        <f t="shared" si="1"/>
        <v>5.98</v>
      </c>
      <c r="L88" s="19"/>
      <c r="N88" s="19"/>
    </row>
    <row r="89" spans="2:14" x14ac:dyDescent="0.2">
      <c r="B89" s="158" t="s">
        <v>99</v>
      </c>
      <c r="C89" s="30" t="s">
        <v>78</v>
      </c>
      <c r="D89" s="161">
        <v>1</v>
      </c>
      <c r="E89" s="147"/>
      <c r="F89" s="147"/>
      <c r="G89" s="104"/>
      <c r="H89" s="16">
        <f>COTAÇÕES!P16</f>
        <v>96.83</v>
      </c>
      <c r="I89" s="144">
        <f t="shared" si="1"/>
        <v>96.83</v>
      </c>
      <c r="L89" s="19"/>
      <c r="N89" s="19"/>
    </row>
    <row r="90" spans="2:14" x14ac:dyDescent="0.2">
      <c r="B90" s="158" t="s">
        <v>100</v>
      </c>
      <c r="C90" s="30" t="s">
        <v>78</v>
      </c>
      <c r="D90" s="161">
        <v>8</v>
      </c>
      <c r="E90" s="147"/>
      <c r="F90" s="147"/>
      <c r="G90" s="104"/>
      <c r="H90" s="16">
        <f>COTAÇÕES!P17</f>
        <v>16.27</v>
      </c>
      <c r="I90" s="144">
        <f t="shared" si="1"/>
        <v>130.16</v>
      </c>
      <c r="L90" s="19"/>
      <c r="N90" s="19"/>
    </row>
    <row r="91" spans="2:14" x14ac:dyDescent="0.2">
      <c r="B91" s="158" t="s">
        <v>101</v>
      </c>
      <c r="C91" s="30" t="s">
        <v>78</v>
      </c>
      <c r="D91" s="161">
        <v>1</v>
      </c>
      <c r="E91" s="147"/>
      <c r="F91" s="147"/>
      <c r="G91" s="104"/>
      <c r="H91" s="16">
        <f>COTAÇÕES!P11</f>
        <v>154.08000000000001</v>
      </c>
      <c r="I91" s="144">
        <f t="shared" si="1"/>
        <v>154.08000000000001</v>
      </c>
      <c r="L91" s="19"/>
      <c r="N91" s="19"/>
    </row>
    <row r="92" spans="2:14" x14ac:dyDescent="0.2">
      <c r="B92" s="145" t="s">
        <v>102</v>
      </c>
      <c r="C92" s="30" t="s">
        <v>78</v>
      </c>
      <c r="D92" s="161">
        <v>2</v>
      </c>
      <c r="E92" s="147"/>
      <c r="F92" s="147"/>
      <c r="G92" s="104"/>
      <c r="H92" s="16">
        <f>COTAÇÕES!P20</f>
        <v>19.079999999999998</v>
      </c>
      <c r="I92" s="144">
        <f t="shared" si="1"/>
        <v>38.159999999999997</v>
      </c>
      <c r="L92" s="19"/>
      <c r="N92" s="19"/>
    </row>
    <row r="93" spans="2:14" x14ac:dyDescent="0.2">
      <c r="B93" s="145" t="s">
        <v>103</v>
      </c>
      <c r="C93" s="30" t="s">
        <v>78</v>
      </c>
      <c r="D93" s="161">
        <v>2</v>
      </c>
      <c r="E93" s="147"/>
      <c r="F93" s="147"/>
      <c r="G93" s="104"/>
      <c r="H93" s="16">
        <f>COTAÇÕES!P18</f>
        <v>3.42</v>
      </c>
      <c r="I93" s="144">
        <f t="shared" si="1"/>
        <v>6.84</v>
      </c>
      <c r="L93" s="19"/>
      <c r="N93" s="19"/>
    </row>
    <row r="94" spans="2:14" x14ac:dyDescent="0.2">
      <c r="B94" s="211" t="s">
        <v>20</v>
      </c>
      <c r="C94" s="211"/>
      <c r="D94" s="211"/>
      <c r="E94" s="211"/>
      <c r="F94" s="211"/>
      <c r="G94" s="211"/>
      <c r="H94" s="211"/>
      <c r="I94" s="144">
        <f>SUM(I80:I93)</f>
        <v>5416.57</v>
      </c>
    </row>
    <row r="95" spans="2:14" x14ac:dyDescent="0.2">
      <c r="B95" s="201" t="s">
        <v>23</v>
      </c>
      <c r="C95" s="201"/>
      <c r="D95" s="201"/>
      <c r="E95" s="201"/>
      <c r="F95" s="201"/>
      <c r="G95" s="201"/>
      <c r="H95" s="201"/>
      <c r="I95" s="201"/>
    </row>
    <row r="96" spans="2:14" x14ac:dyDescent="0.2">
      <c r="B96" s="106" t="s">
        <v>13</v>
      </c>
      <c r="C96" s="15" t="s">
        <v>3</v>
      </c>
      <c r="D96" s="15" t="s">
        <v>4</v>
      </c>
      <c r="E96" s="105"/>
      <c r="F96" s="105"/>
      <c r="G96" s="105"/>
      <c r="H96" s="15" t="s">
        <v>22</v>
      </c>
      <c r="I96" s="108" t="s">
        <v>18</v>
      </c>
    </row>
    <row r="97" spans="2:9" x14ac:dyDescent="0.2">
      <c r="B97" s="145" t="s">
        <v>80</v>
      </c>
      <c r="C97" s="16" t="s">
        <v>79</v>
      </c>
      <c r="D97" s="155">
        <v>0</v>
      </c>
      <c r="E97" s="16"/>
      <c r="F97" s="16"/>
      <c r="G97" s="16"/>
      <c r="H97" s="16">
        <v>0</v>
      </c>
      <c r="I97" s="144">
        <f>D97*H97</f>
        <v>0</v>
      </c>
    </row>
    <row r="98" spans="2:9" x14ac:dyDescent="0.2">
      <c r="B98" s="211" t="s">
        <v>20</v>
      </c>
      <c r="C98" s="211"/>
      <c r="D98" s="211"/>
      <c r="E98" s="211"/>
      <c r="F98" s="211"/>
      <c r="G98" s="211"/>
      <c r="H98" s="211"/>
      <c r="I98" s="144">
        <f>I97</f>
        <v>0</v>
      </c>
    </row>
    <row r="99" spans="2:9" x14ac:dyDescent="0.2">
      <c r="B99" s="201" t="s">
        <v>24</v>
      </c>
      <c r="C99" s="201"/>
      <c r="D99" s="201"/>
      <c r="E99" s="201"/>
      <c r="F99" s="201"/>
      <c r="G99" s="201"/>
      <c r="H99" s="201"/>
      <c r="I99" s="201"/>
    </row>
    <row r="100" spans="2:9" x14ac:dyDescent="0.2">
      <c r="B100" s="107" t="s">
        <v>13</v>
      </c>
      <c r="C100" s="15" t="s">
        <v>3</v>
      </c>
      <c r="D100" s="15" t="s">
        <v>4</v>
      </c>
      <c r="E100" s="100"/>
      <c r="F100" s="100"/>
      <c r="G100" s="100"/>
      <c r="H100" s="15" t="s">
        <v>22</v>
      </c>
      <c r="I100" s="108" t="s">
        <v>18</v>
      </c>
    </row>
    <row r="101" spans="2:9" x14ac:dyDescent="0.2">
      <c r="B101" s="109" t="s">
        <v>64</v>
      </c>
      <c r="C101" s="15" t="s">
        <v>19</v>
      </c>
      <c r="D101" s="16">
        <v>0</v>
      </c>
      <c r="E101" s="16"/>
      <c r="F101" s="16"/>
      <c r="G101" s="16"/>
      <c r="H101" s="16">
        <v>0</v>
      </c>
      <c r="I101" s="144">
        <f>D101*H101</f>
        <v>0</v>
      </c>
    </row>
    <row r="102" spans="2:9" x14ac:dyDescent="0.2">
      <c r="B102" s="109" t="s">
        <v>25</v>
      </c>
      <c r="C102" s="15" t="s">
        <v>19</v>
      </c>
      <c r="D102" s="16">
        <v>0</v>
      </c>
      <c r="E102" s="16"/>
      <c r="F102" s="16"/>
      <c r="G102" s="16"/>
      <c r="H102" s="16">
        <v>0</v>
      </c>
      <c r="I102" s="144">
        <f>D102*H102</f>
        <v>0</v>
      </c>
    </row>
    <row r="103" spans="2:9" x14ac:dyDescent="0.2">
      <c r="B103" s="202" t="s">
        <v>20</v>
      </c>
      <c r="C103" s="202"/>
      <c r="D103" s="202"/>
      <c r="E103" s="202"/>
      <c r="F103" s="202"/>
      <c r="G103" s="202"/>
      <c r="H103" s="202"/>
      <c r="I103" s="148">
        <f>SUM(I101:I102)</f>
        <v>0</v>
      </c>
    </row>
    <row r="104" spans="2:9" x14ac:dyDescent="0.2">
      <c r="B104" s="27" t="s">
        <v>26</v>
      </c>
      <c r="C104" s="28">
        <v>1</v>
      </c>
      <c r="D104" s="203" t="s">
        <v>27</v>
      </c>
      <c r="E104" s="204"/>
      <c r="F104" s="204"/>
      <c r="G104" s="204"/>
      <c r="H104" s="205"/>
      <c r="I104" s="149">
        <f>I103+I98+I94+I77</f>
        <v>5416.57</v>
      </c>
    </row>
    <row r="105" spans="2:9" x14ac:dyDescent="0.2">
      <c r="B105" s="206"/>
      <c r="C105" s="207"/>
      <c r="D105" s="207"/>
      <c r="E105" s="207"/>
      <c r="F105" s="207"/>
      <c r="G105" s="207"/>
      <c r="H105" s="208"/>
      <c r="I105" s="149">
        <f>I104/C104</f>
        <v>5416.57</v>
      </c>
    </row>
    <row r="106" spans="2:9" x14ac:dyDescent="0.2">
      <c r="B106" s="25" t="s">
        <v>34</v>
      </c>
      <c r="C106" s="29">
        <f>BDI!H$30</f>
        <v>17.809999999999999</v>
      </c>
      <c r="D106" s="26" t="s">
        <v>31</v>
      </c>
      <c r="E106" s="23"/>
      <c r="F106" s="23"/>
      <c r="G106" s="23"/>
      <c r="H106" s="24"/>
      <c r="I106" s="150">
        <f>C106/100*I105</f>
        <v>964.69</v>
      </c>
    </row>
    <row r="107" spans="2:9" ht="13.5" thickBot="1" x14ac:dyDescent="0.25">
      <c r="B107" s="209" t="s">
        <v>28</v>
      </c>
      <c r="C107" s="209"/>
      <c r="D107" s="209"/>
      <c r="E107" s="209"/>
      <c r="F107" s="209"/>
      <c r="G107" s="209"/>
      <c r="H107" s="209"/>
      <c r="I107" s="151">
        <f>SUM(I105:I106)</f>
        <v>6381.26</v>
      </c>
    </row>
  </sheetData>
  <mergeCells count="45">
    <mergeCell ref="D3:I3"/>
    <mergeCell ref="B4:G4"/>
    <mergeCell ref="H4:I4"/>
    <mergeCell ref="B5:G5"/>
    <mergeCell ref="B6:I6"/>
    <mergeCell ref="B9:H9"/>
    <mergeCell ref="B10:I10"/>
    <mergeCell ref="B14:H14"/>
    <mergeCell ref="B15:I15"/>
    <mergeCell ref="B18:H18"/>
    <mergeCell ref="B19:I19"/>
    <mergeCell ref="B23:H23"/>
    <mergeCell ref="D24:H24"/>
    <mergeCell ref="B25:H25"/>
    <mergeCell ref="B27:H27"/>
    <mergeCell ref="D31:I31"/>
    <mergeCell ref="B32:G32"/>
    <mergeCell ref="H32:I32"/>
    <mergeCell ref="B33:G33"/>
    <mergeCell ref="B34:I34"/>
    <mergeCell ref="B37:H37"/>
    <mergeCell ref="B38:I38"/>
    <mergeCell ref="B54:H54"/>
    <mergeCell ref="B55:I55"/>
    <mergeCell ref="B58:H58"/>
    <mergeCell ref="B59:I59"/>
    <mergeCell ref="B63:H63"/>
    <mergeCell ref="D64:H64"/>
    <mergeCell ref="B65:H65"/>
    <mergeCell ref="B67:H67"/>
    <mergeCell ref="D71:I71"/>
    <mergeCell ref="B72:G72"/>
    <mergeCell ref="H72:I72"/>
    <mergeCell ref="B73:G73"/>
    <mergeCell ref="B74:I74"/>
    <mergeCell ref="B77:H77"/>
    <mergeCell ref="B78:I78"/>
    <mergeCell ref="B94:H94"/>
    <mergeCell ref="B95:I95"/>
    <mergeCell ref="B98:H98"/>
    <mergeCell ref="B99:I99"/>
    <mergeCell ref="B103:H103"/>
    <mergeCell ref="D104:H104"/>
    <mergeCell ref="B105:H105"/>
    <mergeCell ref="B107:H107"/>
  </mergeCells>
  <printOptions horizontalCentered="1"/>
  <pageMargins left="0.31496062992125984" right="0.31496062992125984" top="0.39370078740157483" bottom="0.59055118110236227" header="0.51181102362204722" footer="0.51181102362204722"/>
  <pageSetup paperSize="9" scale="62" firstPageNumber="0" orientation="portrait" horizontalDpi="4294967294" verticalDpi="4294967294" r:id="rId1"/>
  <headerFooter alignWithMargins="0"/>
  <rowBreaks count="1" manualBreakCount="1">
    <brk id="28" min="1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O34"/>
  <sheetViews>
    <sheetView view="pageBreakPreview" topLeftCell="A4" zoomScale="80" zoomScaleNormal="100" zoomScaleSheetLayoutView="80" workbookViewId="0">
      <selection activeCell="O25" sqref="O25"/>
    </sheetView>
  </sheetViews>
  <sheetFormatPr defaultRowHeight="12.75" x14ac:dyDescent="0.2"/>
  <cols>
    <col min="2" max="2" width="9.28515625" bestFit="1" customWidth="1"/>
    <col min="3" max="3" width="33.140625" bestFit="1" customWidth="1"/>
    <col min="4" max="4" width="10.85546875" bestFit="1" customWidth="1"/>
    <col min="5" max="5" width="14.5703125" customWidth="1"/>
    <col min="8" max="8" width="9.28515625" bestFit="1" customWidth="1"/>
  </cols>
  <sheetData>
    <row r="1" spans="1:13" ht="13.5" thickBot="1" x14ac:dyDescent="0.25"/>
    <row r="2" spans="1:13" x14ac:dyDescent="0.2">
      <c r="B2" s="114"/>
      <c r="C2" s="115"/>
      <c r="D2" s="115"/>
      <c r="E2" s="115"/>
      <c r="F2" s="115"/>
      <c r="G2" s="115"/>
      <c r="H2" s="115"/>
      <c r="I2" s="115"/>
      <c r="J2" s="115"/>
      <c r="K2" s="115"/>
      <c r="L2" s="116"/>
    </row>
    <row r="3" spans="1:13" x14ac:dyDescent="0.2">
      <c r="B3" s="117"/>
      <c r="C3" s="118"/>
      <c r="D3" s="118"/>
      <c r="E3" s="118"/>
      <c r="F3" s="118"/>
      <c r="G3" s="118"/>
      <c r="H3" s="118"/>
      <c r="I3" s="118"/>
      <c r="J3" s="118"/>
      <c r="K3" s="118"/>
      <c r="L3" s="119"/>
    </row>
    <row r="4" spans="1:13" x14ac:dyDescent="0.2">
      <c r="B4" s="117"/>
      <c r="C4" s="118"/>
      <c r="D4" s="118"/>
      <c r="E4" s="118"/>
      <c r="F4" s="118"/>
      <c r="G4" s="118"/>
      <c r="H4" s="118"/>
      <c r="I4" s="118"/>
      <c r="J4" s="118"/>
      <c r="K4" s="118"/>
      <c r="L4" s="119"/>
    </row>
    <row r="5" spans="1:13" x14ac:dyDescent="0.2">
      <c r="B5" s="117"/>
      <c r="C5" s="118"/>
      <c r="D5" s="118"/>
      <c r="E5" s="118"/>
      <c r="F5" s="118"/>
      <c r="G5" s="118"/>
      <c r="H5" s="118"/>
      <c r="I5" s="118"/>
      <c r="J5" s="118"/>
      <c r="K5" s="118"/>
      <c r="L5" s="119"/>
    </row>
    <row r="6" spans="1:13" ht="13.5" thickBot="1" x14ac:dyDescent="0.25">
      <c r="B6" s="120"/>
      <c r="C6" s="121"/>
      <c r="D6" s="121"/>
      <c r="E6" s="121"/>
      <c r="F6" s="121"/>
      <c r="G6" s="121"/>
      <c r="H6" s="121"/>
      <c r="I6" s="121"/>
      <c r="J6" s="121"/>
      <c r="K6" s="121"/>
      <c r="L6" s="122"/>
    </row>
    <row r="8" spans="1:13" ht="40.5" customHeight="1" x14ac:dyDescent="0.25">
      <c r="A8" s="41"/>
      <c r="B8" s="220" t="s">
        <v>84</v>
      </c>
      <c r="C8" s="220"/>
      <c r="D8" s="220"/>
      <c r="E8" s="220"/>
      <c r="F8" s="42"/>
      <c r="G8" s="43"/>
      <c r="H8" s="41"/>
      <c r="I8" s="41"/>
      <c r="J8" s="41"/>
      <c r="K8" s="41"/>
      <c r="L8" s="41"/>
      <c r="M8" s="41"/>
    </row>
    <row r="9" spans="1:13" ht="9" customHeight="1" x14ac:dyDescent="0.25">
      <c r="A9" s="41"/>
      <c r="B9" s="224"/>
      <c r="C9" s="225"/>
      <c r="D9" s="225"/>
      <c r="E9" s="226"/>
      <c r="F9" s="42"/>
      <c r="G9" s="43"/>
      <c r="H9" s="41"/>
      <c r="I9" s="41"/>
      <c r="J9" s="41"/>
      <c r="K9" s="41"/>
      <c r="L9" s="41"/>
      <c r="M9" s="41"/>
    </row>
    <row r="10" spans="1:13" ht="16.5" thickBot="1" x14ac:dyDescent="0.3">
      <c r="A10" s="41"/>
      <c r="B10" s="41"/>
      <c r="C10" s="41"/>
      <c r="D10" s="41"/>
      <c r="E10" s="41"/>
      <c r="F10" s="44" t="s">
        <v>29</v>
      </c>
      <c r="G10" s="41"/>
      <c r="H10" s="41"/>
      <c r="I10" s="41"/>
      <c r="J10" s="41"/>
      <c r="K10" s="41"/>
      <c r="L10" s="41"/>
      <c r="M10" s="41"/>
    </row>
    <row r="11" spans="1:13" ht="15.75" customHeight="1" thickBot="1" x14ac:dyDescent="0.25">
      <c r="A11" s="41"/>
      <c r="B11" s="227" t="s">
        <v>38</v>
      </c>
      <c r="C11" s="228" t="s">
        <v>39</v>
      </c>
      <c r="D11" s="46" t="s">
        <v>31</v>
      </c>
      <c r="E11" s="47" t="s">
        <v>31</v>
      </c>
      <c r="F11" s="41"/>
      <c r="G11" s="41"/>
      <c r="H11" s="229" t="s">
        <v>40</v>
      </c>
      <c r="I11" s="229"/>
      <c r="J11" s="229"/>
      <c r="K11" s="229"/>
      <c r="L11" s="41"/>
      <c r="M11" s="41"/>
    </row>
    <row r="12" spans="1:13" ht="16.5" thickBot="1" x14ac:dyDescent="0.3">
      <c r="A12" s="41"/>
      <c r="B12" s="227"/>
      <c r="C12" s="228"/>
      <c r="D12" s="48" t="s">
        <v>41</v>
      </c>
      <c r="E12" s="49" t="s">
        <v>42</v>
      </c>
      <c r="F12" s="50" t="s">
        <v>29</v>
      </c>
      <c r="G12" s="51"/>
      <c r="H12" s="229"/>
      <c r="I12" s="229"/>
      <c r="J12" s="229"/>
      <c r="K12" s="229"/>
      <c r="L12" s="41"/>
      <c r="M12" s="41"/>
    </row>
    <row r="13" spans="1:13" ht="15.75" x14ac:dyDescent="0.25">
      <c r="A13" s="41"/>
      <c r="B13" s="52"/>
      <c r="C13" s="53"/>
      <c r="D13" s="54"/>
      <c r="E13" s="55"/>
      <c r="F13" s="56"/>
      <c r="G13" s="56"/>
      <c r="H13" s="56"/>
      <c r="I13" s="56"/>
      <c r="J13" s="56"/>
      <c r="K13" s="41"/>
      <c r="L13" s="41"/>
      <c r="M13" s="41"/>
    </row>
    <row r="14" spans="1:13" ht="15.75" x14ac:dyDescent="0.25">
      <c r="A14" s="41"/>
      <c r="B14" s="57">
        <v>1</v>
      </c>
      <c r="C14" s="58" t="s">
        <v>43</v>
      </c>
      <c r="D14" s="59" t="s">
        <v>29</v>
      </c>
      <c r="E14" s="85">
        <v>3.45</v>
      </c>
      <c r="F14" s="56" t="s">
        <v>29</v>
      </c>
      <c r="G14" s="60" t="s">
        <v>44</v>
      </c>
      <c r="H14" s="61">
        <f>E14/100</f>
        <v>3.4500000000000003E-2</v>
      </c>
      <c r="I14" s="221" t="s">
        <v>45</v>
      </c>
      <c r="J14" s="221"/>
      <c r="K14" s="221"/>
      <c r="L14" s="221"/>
      <c r="M14" s="41"/>
    </row>
    <row r="15" spans="1:13" ht="15.75" x14ac:dyDescent="0.25">
      <c r="A15" s="41"/>
      <c r="B15" s="62"/>
      <c r="C15" s="66" t="s">
        <v>29</v>
      </c>
      <c r="D15" s="67" t="s">
        <v>29</v>
      </c>
      <c r="E15" s="86" t="s">
        <v>29</v>
      </c>
      <c r="F15" s="222" t="s">
        <v>29</v>
      </c>
      <c r="G15" s="222"/>
      <c r="H15" s="222"/>
      <c r="I15" s="222"/>
      <c r="J15" s="222"/>
      <c r="K15" s="41"/>
      <c r="L15" s="41"/>
      <c r="M15" s="41"/>
    </row>
    <row r="16" spans="1:13" ht="15.75" x14ac:dyDescent="0.25">
      <c r="A16" s="41"/>
      <c r="B16" s="57">
        <v>2</v>
      </c>
      <c r="C16" s="58" t="s">
        <v>46</v>
      </c>
      <c r="D16" s="88">
        <f>SUM(D17:D20)</f>
        <v>6.15</v>
      </c>
      <c r="E16" s="87"/>
      <c r="F16" s="56"/>
      <c r="G16" s="60" t="s">
        <v>47</v>
      </c>
      <c r="H16" s="61">
        <f>D16/100</f>
        <v>6.1499999999999999E-2</v>
      </c>
      <c r="I16" s="221" t="s">
        <v>48</v>
      </c>
      <c r="J16" s="221"/>
      <c r="K16" s="221"/>
      <c r="L16" s="221"/>
      <c r="M16" s="69"/>
    </row>
    <row r="17" spans="1:15" ht="15.75" x14ac:dyDescent="0.25">
      <c r="A17" s="41"/>
      <c r="B17" s="62" t="s">
        <v>6</v>
      </c>
      <c r="C17" s="70" t="s">
        <v>49</v>
      </c>
      <c r="D17" s="89">
        <v>2.5</v>
      </c>
      <c r="E17" s="86"/>
      <c r="F17" s="222" t="s">
        <v>29</v>
      </c>
      <c r="G17" s="222"/>
      <c r="H17" s="222"/>
      <c r="I17" s="222"/>
      <c r="J17" s="222"/>
      <c r="K17" s="41"/>
      <c r="L17" s="41"/>
      <c r="M17" s="41"/>
    </row>
    <row r="18" spans="1:15" ht="15.75" x14ac:dyDescent="0.25">
      <c r="A18" s="41"/>
      <c r="B18" s="62" t="s">
        <v>7</v>
      </c>
      <c r="C18" s="66" t="s">
        <v>50</v>
      </c>
      <c r="D18" s="89">
        <v>0.65</v>
      </c>
      <c r="E18" s="86"/>
      <c r="F18" s="50" t="s">
        <v>29</v>
      </c>
      <c r="G18" s="60" t="s">
        <v>51</v>
      </c>
      <c r="H18" s="61">
        <f>E22/100</f>
        <v>8.5000000000000006E-3</v>
      </c>
      <c r="I18" s="221" t="s">
        <v>52</v>
      </c>
      <c r="J18" s="221"/>
      <c r="K18" s="221"/>
      <c r="L18" s="221"/>
      <c r="M18" s="41"/>
    </row>
    <row r="19" spans="1:15" ht="15.75" x14ac:dyDescent="0.25">
      <c r="A19" s="41"/>
      <c r="B19" s="62" t="s">
        <v>8</v>
      </c>
      <c r="C19" s="66" t="s">
        <v>53</v>
      </c>
      <c r="D19" s="90">
        <v>3</v>
      </c>
      <c r="E19" s="86"/>
      <c r="F19" s="56"/>
      <c r="M19" s="56"/>
    </row>
    <row r="20" spans="1:15" ht="15.75" x14ac:dyDescent="0.25">
      <c r="A20" s="41"/>
      <c r="B20" s="78" t="s">
        <v>9</v>
      </c>
      <c r="C20" s="66"/>
      <c r="D20" s="89"/>
      <c r="E20" s="86"/>
      <c r="F20" s="56"/>
      <c r="G20" s="60" t="s">
        <v>54</v>
      </c>
      <c r="H20" s="61">
        <f>E24/100</f>
        <v>8.5000000000000006E-3</v>
      </c>
      <c r="I20" s="230" t="s">
        <v>55</v>
      </c>
      <c r="J20" s="231"/>
      <c r="K20" s="231"/>
      <c r="L20" s="232"/>
      <c r="M20" s="41"/>
    </row>
    <row r="21" spans="1:15" ht="15.75" x14ac:dyDescent="0.25">
      <c r="A21" s="41"/>
      <c r="B21" s="78"/>
      <c r="C21" s="66"/>
      <c r="D21" s="89"/>
      <c r="E21" s="86"/>
      <c r="F21" s="56"/>
      <c r="G21" s="64"/>
      <c r="H21" s="65"/>
      <c r="I21" s="81"/>
      <c r="J21" s="81"/>
      <c r="K21" s="81"/>
      <c r="L21" s="81"/>
      <c r="M21" s="41"/>
    </row>
    <row r="22" spans="1:15" ht="15.75" x14ac:dyDescent="0.25">
      <c r="A22" s="41"/>
      <c r="B22" s="57">
        <v>3</v>
      </c>
      <c r="C22" s="58" t="s">
        <v>56</v>
      </c>
      <c r="D22" s="89" t="s">
        <v>29</v>
      </c>
      <c r="E22" s="87">
        <v>0.85</v>
      </c>
      <c r="F22" s="56"/>
      <c r="M22" s="41"/>
    </row>
    <row r="23" spans="1:15" ht="15.75" x14ac:dyDescent="0.25">
      <c r="A23" s="41"/>
      <c r="B23" s="71"/>
      <c r="C23" s="66"/>
      <c r="D23" s="89"/>
      <c r="E23" s="86"/>
      <c r="F23" s="56"/>
      <c r="G23" s="82" t="s">
        <v>57</v>
      </c>
      <c r="H23" s="83">
        <f>D26/100</f>
        <v>5.11E-2</v>
      </c>
      <c r="I23" s="221" t="s">
        <v>58</v>
      </c>
      <c r="J23" s="221"/>
      <c r="K23" s="221"/>
      <c r="L23" s="221"/>
      <c r="M23" s="41"/>
    </row>
    <row r="24" spans="1:15" ht="15.75" x14ac:dyDescent="0.25">
      <c r="A24" s="41"/>
      <c r="B24" s="57">
        <v>4</v>
      </c>
      <c r="C24" s="58" t="s">
        <v>59</v>
      </c>
      <c r="D24" s="89" t="s">
        <v>29</v>
      </c>
      <c r="E24" s="87">
        <v>0.85</v>
      </c>
      <c r="F24" s="56"/>
      <c r="G24" s="84"/>
      <c r="H24" s="84"/>
      <c r="I24" s="84"/>
      <c r="J24" s="84"/>
      <c r="K24" s="84"/>
      <c r="L24" s="84"/>
      <c r="M24" s="41"/>
    </row>
    <row r="25" spans="1:15" ht="15.75" x14ac:dyDescent="0.25">
      <c r="A25" s="41"/>
      <c r="B25" s="71"/>
      <c r="C25" s="66"/>
      <c r="D25" s="89"/>
      <c r="E25" s="63"/>
      <c r="F25" s="56"/>
      <c r="G25" s="233" t="s">
        <v>73</v>
      </c>
      <c r="H25" s="233"/>
      <c r="I25" s="233"/>
      <c r="J25" s="233"/>
      <c r="K25" s="233"/>
      <c r="L25" s="233"/>
      <c r="M25" s="41"/>
    </row>
    <row r="26" spans="1:15" ht="15.75" x14ac:dyDescent="0.25">
      <c r="A26" s="41"/>
      <c r="B26" s="57">
        <v>5</v>
      </c>
      <c r="C26" s="58" t="s">
        <v>60</v>
      </c>
      <c r="D26" s="91">
        <v>5.1100000000000003</v>
      </c>
      <c r="E26" s="68"/>
      <c r="F26" s="56"/>
      <c r="G26" s="235" t="s">
        <v>72</v>
      </c>
      <c r="H26" s="235"/>
      <c r="I26" s="235"/>
      <c r="J26" s="235"/>
      <c r="K26" s="235"/>
      <c r="L26" s="235"/>
      <c r="M26" s="41"/>
      <c r="O26" s="152"/>
    </row>
    <row r="27" spans="1:15" ht="15.75" thickBot="1" x14ac:dyDescent="0.25">
      <c r="A27" s="41"/>
      <c r="B27" s="71"/>
      <c r="C27" s="66"/>
      <c r="D27" s="89"/>
      <c r="E27" s="63"/>
      <c r="F27" s="41"/>
      <c r="M27" s="41"/>
    </row>
    <row r="28" spans="1:15" ht="16.5" thickBot="1" x14ac:dyDescent="0.3">
      <c r="A28" s="41"/>
      <c r="B28" s="234" t="s">
        <v>61</v>
      </c>
      <c r="C28" s="234"/>
      <c r="D28" s="234"/>
      <c r="E28" s="123">
        <f>(((1+H$14+H$18)*(1+H$20)*(1+H$23)/(1-H$16))-1)*100</f>
        <v>17.809999999999999</v>
      </c>
      <c r="F28" s="45" t="s">
        <v>29</v>
      </c>
      <c r="K28" s="152"/>
      <c r="M28" s="41"/>
    </row>
    <row r="29" spans="1:15" ht="15" x14ac:dyDescent="0.2">
      <c r="A29" s="41"/>
      <c r="B29" s="41"/>
      <c r="C29" s="72"/>
      <c r="D29" s="41"/>
      <c r="F29" s="41"/>
      <c r="G29" s="41"/>
      <c r="H29" s="41"/>
      <c r="I29" s="41"/>
      <c r="J29" s="41"/>
      <c r="K29" s="41"/>
      <c r="L29" s="41"/>
      <c r="M29" s="41"/>
      <c r="N29" s="73"/>
    </row>
    <row r="30" spans="1:15" ht="15.75" x14ac:dyDescent="0.25">
      <c r="A30" s="41"/>
      <c r="B30" s="74" t="s">
        <v>30</v>
      </c>
      <c r="C30" s="75">
        <f>E28</f>
        <v>17.809999999999999</v>
      </c>
      <c r="D30" s="76" t="s">
        <v>62</v>
      </c>
      <c r="E30" s="41" t="s">
        <v>70</v>
      </c>
      <c r="F30" s="132" t="s">
        <v>71</v>
      </c>
      <c r="G30" s="41"/>
      <c r="H30" s="156">
        <f>E28</f>
        <v>17.809999999999999</v>
      </c>
      <c r="I30" s="41"/>
      <c r="J30" s="41"/>
      <c r="K30" s="41" t="s">
        <v>29</v>
      </c>
      <c r="L30" s="41"/>
      <c r="M30" s="41"/>
    </row>
    <row r="31" spans="1:15" ht="15" x14ac:dyDescent="0.2">
      <c r="A31" s="41"/>
      <c r="B31" s="223" t="s">
        <v>29</v>
      </c>
      <c r="C31" s="223"/>
      <c r="D31" s="41"/>
      <c r="E31" s="41"/>
      <c r="F31" s="43"/>
      <c r="G31" s="43"/>
      <c r="H31" s="43"/>
      <c r="I31" s="43"/>
      <c r="J31" s="43"/>
      <c r="K31" s="43"/>
      <c r="L31" s="43"/>
      <c r="M31" s="43"/>
    </row>
    <row r="32" spans="1:15" ht="15.75" customHeight="1" x14ac:dyDescent="0.25">
      <c r="A32" s="41"/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7"/>
      <c r="M32" s="77"/>
    </row>
    <row r="33" spans="1:13" ht="15" customHeight="1" x14ac:dyDescent="0.2">
      <c r="A33" s="41"/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43"/>
      <c r="M33" s="43"/>
    </row>
    <row r="34" spans="1:13" ht="15" x14ac:dyDescent="0.2">
      <c r="A34" s="41"/>
      <c r="B34" s="41"/>
      <c r="C34" s="41"/>
      <c r="D34" s="41"/>
      <c r="E34" s="41"/>
      <c r="F34" s="43"/>
      <c r="G34" s="43"/>
      <c r="H34" s="43"/>
      <c r="I34" s="43"/>
      <c r="J34" s="43"/>
      <c r="K34" s="43"/>
      <c r="L34" s="43"/>
      <c r="M34" s="43"/>
    </row>
  </sheetData>
  <mergeCells count="16">
    <mergeCell ref="B31:C31"/>
    <mergeCell ref="B9:E9"/>
    <mergeCell ref="B11:B12"/>
    <mergeCell ref="C11:C12"/>
    <mergeCell ref="H11:K12"/>
    <mergeCell ref="I18:L18"/>
    <mergeCell ref="I20:L20"/>
    <mergeCell ref="I23:L23"/>
    <mergeCell ref="G25:L25"/>
    <mergeCell ref="B28:D28"/>
    <mergeCell ref="G26:L26"/>
    <mergeCell ref="B8:E8"/>
    <mergeCell ref="I14:L14"/>
    <mergeCell ref="F15:J15"/>
    <mergeCell ref="I16:L16"/>
    <mergeCell ref="F17:J17"/>
  </mergeCells>
  <pageMargins left="0.51181102362204722" right="0.51181102362204722" top="0.78740157480314965" bottom="0.78740157480314965" header="0.31496062992125984" footer="0.31496062992125984"/>
  <pageSetup paperSize="9" scale="75" orientation="landscape" horizontalDpi="4294967294" verticalDpi="4294967294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B1:R21"/>
  <sheetViews>
    <sheetView tabSelected="1" view="pageBreakPreview" zoomScaleNormal="100" zoomScaleSheetLayoutView="100" workbookViewId="0">
      <selection activeCell="H31" sqref="H31"/>
    </sheetView>
  </sheetViews>
  <sheetFormatPr defaultRowHeight="12.75" x14ac:dyDescent="0.2"/>
  <cols>
    <col min="1" max="1" width="1.5703125" customWidth="1"/>
    <col min="2" max="2" width="7" customWidth="1"/>
    <col min="5" max="5" width="22.28515625" customWidth="1"/>
    <col min="8" max="8" width="13.140625" customWidth="1"/>
    <col min="9" max="9" width="16" customWidth="1"/>
    <col min="10" max="10" width="13.42578125" customWidth="1"/>
    <col min="11" max="12" width="13.140625" customWidth="1"/>
    <col min="13" max="13" width="12.42578125" customWidth="1"/>
    <col min="14" max="14" width="10.140625" customWidth="1"/>
    <col min="15" max="15" width="11.7109375" bestFit="1" customWidth="1"/>
    <col min="16" max="16" width="14.140625" customWidth="1"/>
    <col min="17" max="17" width="9.140625" customWidth="1"/>
    <col min="18" max="18" width="14.42578125" customWidth="1"/>
    <col min="19" max="19" width="9.5703125" bestFit="1" customWidth="1"/>
  </cols>
  <sheetData>
    <row r="1" spans="2:18" ht="42" customHeight="1" x14ac:dyDescent="0.2">
      <c r="G1" s="239"/>
      <c r="H1" s="239"/>
      <c r="I1" s="239"/>
      <c r="J1" s="239"/>
      <c r="K1" s="239"/>
      <c r="L1" s="239"/>
      <c r="M1" s="239"/>
      <c r="N1" s="239"/>
      <c r="O1" s="239"/>
      <c r="P1" s="239"/>
    </row>
    <row r="2" spans="2:18" x14ac:dyDescent="0.2">
      <c r="B2" s="240" t="s">
        <v>66</v>
      </c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spans="2:18" ht="30.75" customHeight="1" x14ac:dyDescent="0.2">
      <c r="B3" s="136" t="s">
        <v>75</v>
      </c>
      <c r="C3" s="241" t="s">
        <v>32</v>
      </c>
      <c r="D3" s="241"/>
      <c r="E3" s="241"/>
      <c r="F3" s="125" t="s">
        <v>67</v>
      </c>
      <c r="G3" s="125" t="s">
        <v>69</v>
      </c>
      <c r="H3" s="134" t="s">
        <v>116</v>
      </c>
      <c r="I3" s="134" t="s">
        <v>117</v>
      </c>
      <c r="J3" s="154" t="s">
        <v>135</v>
      </c>
      <c r="K3" s="154" t="s">
        <v>121</v>
      </c>
      <c r="L3" s="134" t="s">
        <v>117</v>
      </c>
      <c r="M3" s="154" t="s">
        <v>133</v>
      </c>
      <c r="N3" s="134" t="s">
        <v>33</v>
      </c>
      <c r="O3" s="128" t="s">
        <v>76</v>
      </c>
      <c r="P3" s="130" t="s">
        <v>68</v>
      </c>
    </row>
    <row r="4" spans="2:18" ht="48.75" customHeight="1" x14ac:dyDescent="0.2">
      <c r="B4" s="133"/>
      <c r="C4" s="242" t="s">
        <v>118</v>
      </c>
      <c r="D4" s="243"/>
      <c r="E4" s="244"/>
      <c r="F4" s="126">
        <v>1</v>
      </c>
      <c r="G4" s="126" t="s">
        <v>69</v>
      </c>
      <c r="H4" s="135">
        <f>17051.17+552+450</f>
        <v>18053.169999999998</v>
      </c>
      <c r="I4" s="135">
        <f>15426+450+552</f>
        <v>16428</v>
      </c>
      <c r="J4" s="135">
        <f>15410.94+450+552</f>
        <v>16412.939999999999</v>
      </c>
      <c r="K4" s="135"/>
      <c r="L4" s="135"/>
      <c r="M4" s="135"/>
      <c r="N4" s="135"/>
      <c r="O4" s="129"/>
      <c r="P4" s="127">
        <f t="shared" ref="P4:P20" si="0">IF(O4&gt;0,O4,AVERAGE(H4:N4))</f>
        <v>16964.7</v>
      </c>
      <c r="R4" s="131"/>
    </row>
    <row r="5" spans="2:18" ht="15" x14ac:dyDescent="0.2">
      <c r="B5" s="133"/>
      <c r="C5" s="236" t="s">
        <v>119</v>
      </c>
      <c r="D5" s="237"/>
      <c r="E5" s="238"/>
      <c r="F5" s="126">
        <v>1</v>
      </c>
      <c r="G5" s="126" t="s">
        <v>95</v>
      </c>
      <c r="H5" s="135"/>
      <c r="I5" s="135"/>
      <c r="J5" s="135"/>
      <c r="K5" s="135">
        <v>1.41</v>
      </c>
      <c r="L5" s="135">
        <f>168/200</f>
        <v>0.84</v>
      </c>
      <c r="M5" s="135">
        <v>1</v>
      </c>
      <c r="N5" s="135"/>
      <c r="O5" s="129"/>
      <c r="P5" s="127">
        <f t="shared" si="0"/>
        <v>1.08</v>
      </c>
      <c r="R5" s="131"/>
    </row>
    <row r="6" spans="2:18" ht="15" x14ac:dyDescent="0.2">
      <c r="B6" s="133"/>
      <c r="C6" s="236" t="s">
        <v>120</v>
      </c>
      <c r="D6" s="237"/>
      <c r="E6" s="238"/>
      <c r="F6" s="126">
        <v>1</v>
      </c>
      <c r="G6" s="126" t="s">
        <v>69</v>
      </c>
      <c r="H6" s="135"/>
      <c r="I6" s="135"/>
      <c r="J6" s="135"/>
      <c r="K6" s="135">
        <v>0.66</v>
      </c>
      <c r="L6" s="135">
        <v>0.8</v>
      </c>
      <c r="M6" s="135">
        <v>0.9</v>
      </c>
      <c r="N6" s="135"/>
      <c r="O6" s="129"/>
      <c r="P6" s="127">
        <f t="shared" si="0"/>
        <v>0.79</v>
      </c>
      <c r="R6" s="131"/>
    </row>
    <row r="7" spans="2:18" ht="15" x14ac:dyDescent="0.2">
      <c r="B7" s="133"/>
      <c r="C7" s="236" t="s">
        <v>122</v>
      </c>
      <c r="D7" s="237"/>
      <c r="E7" s="238"/>
      <c r="F7" s="126">
        <v>1</v>
      </c>
      <c r="G7" s="126" t="s">
        <v>69</v>
      </c>
      <c r="H7" s="135"/>
      <c r="I7" s="135"/>
      <c r="J7" s="135"/>
      <c r="K7" s="135">
        <v>0.75</v>
      </c>
      <c r="L7" s="135">
        <v>0.55000000000000004</v>
      </c>
      <c r="M7" s="135">
        <v>0.7</v>
      </c>
      <c r="N7" s="135"/>
      <c r="O7" s="129"/>
      <c r="P7" s="127">
        <f t="shared" si="0"/>
        <v>0.67</v>
      </c>
      <c r="R7" s="131"/>
    </row>
    <row r="8" spans="2:18" ht="15" x14ac:dyDescent="0.2">
      <c r="B8" s="133"/>
      <c r="C8" s="236" t="s">
        <v>132</v>
      </c>
      <c r="D8" s="237"/>
      <c r="E8" s="238"/>
      <c r="F8" s="126">
        <v>1</v>
      </c>
      <c r="G8" s="126" t="s">
        <v>69</v>
      </c>
      <c r="H8" s="135"/>
      <c r="I8" s="135"/>
      <c r="J8" s="135"/>
      <c r="K8" s="135">
        <v>0.7</v>
      </c>
      <c r="L8" s="135">
        <v>0.39</v>
      </c>
      <c r="M8" s="135">
        <v>0.8</v>
      </c>
      <c r="N8" s="135"/>
      <c r="O8" s="129"/>
      <c r="P8" s="127">
        <f t="shared" si="0"/>
        <v>0.63</v>
      </c>
      <c r="R8" s="131"/>
    </row>
    <row r="9" spans="2:18" ht="15" x14ac:dyDescent="0.2">
      <c r="B9" s="133"/>
      <c r="C9" s="236" t="s">
        <v>134</v>
      </c>
      <c r="D9" s="237"/>
      <c r="E9" s="238"/>
      <c r="F9" s="126">
        <v>1</v>
      </c>
      <c r="G9" s="126" t="s">
        <v>69</v>
      </c>
      <c r="H9" s="135"/>
      <c r="I9" s="135"/>
      <c r="J9" s="135"/>
      <c r="K9" s="135">
        <v>0.6</v>
      </c>
      <c r="L9" s="135">
        <v>0.7</v>
      </c>
      <c r="M9" s="135">
        <v>0.7</v>
      </c>
      <c r="N9" s="135"/>
      <c r="O9" s="129"/>
      <c r="P9" s="127">
        <f t="shared" si="0"/>
        <v>0.67</v>
      </c>
      <c r="R9" s="131"/>
    </row>
    <row r="10" spans="2:18" ht="15" x14ac:dyDescent="0.2">
      <c r="B10" s="133"/>
      <c r="C10" s="236" t="s">
        <v>123</v>
      </c>
      <c r="D10" s="237"/>
      <c r="E10" s="238"/>
      <c r="F10" s="126">
        <v>1</v>
      </c>
      <c r="G10" s="126" t="s">
        <v>69</v>
      </c>
      <c r="H10" s="135"/>
      <c r="I10" s="135"/>
      <c r="J10" s="135"/>
      <c r="K10" s="135">
        <v>3</v>
      </c>
      <c r="L10" s="135">
        <v>3.9</v>
      </c>
      <c r="M10" s="135">
        <v>3.5</v>
      </c>
      <c r="N10" s="135"/>
      <c r="O10" s="129"/>
      <c r="P10" s="127">
        <f t="shared" si="0"/>
        <v>3.47</v>
      </c>
      <c r="R10" s="131"/>
    </row>
    <row r="11" spans="2:18" ht="15" customHeight="1" x14ac:dyDescent="0.2">
      <c r="B11" s="133"/>
      <c r="C11" s="236" t="s">
        <v>130</v>
      </c>
      <c r="D11" s="237"/>
      <c r="E11" s="238"/>
      <c r="F11" s="126">
        <v>1</v>
      </c>
      <c r="G11" s="126" t="s">
        <v>69</v>
      </c>
      <c r="H11" s="135"/>
      <c r="I11" s="135"/>
      <c r="J11" s="135"/>
      <c r="K11" s="135">
        <v>165</v>
      </c>
      <c r="L11" s="135">
        <v>155</v>
      </c>
      <c r="M11" s="135">
        <v>142.24</v>
      </c>
      <c r="N11" s="135"/>
      <c r="O11" s="129"/>
      <c r="P11" s="127">
        <f t="shared" si="0"/>
        <v>154.08000000000001</v>
      </c>
      <c r="R11" s="131"/>
    </row>
    <row r="12" spans="2:18" ht="15" x14ac:dyDescent="0.2">
      <c r="B12" s="133"/>
      <c r="C12" s="236" t="s">
        <v>124</v>
      </c>
      <c r="D12" s="237"/>
      <c r="E12" s="238"/>
      <c r="F12" s="126">
        <v>1</v>
      </c>
      <c r="G12" s="126" t="s">
        <v>69</v>
      </c>
      <c r="H12" s="135"/>
      <c r="I12" s="135"/>
      <c r="J12" s="135"/>
      <c r="K12" s="135">
        <v>43.98</v>
      </c>
      <c r="L12" s="135">
        <v>42.69</v>
      </c>
      <c r="M12" s="135">
        <v>46</v>
      </c>
      <c r="N12" s="135"/>
      <c r="O12" s="129"/>
      <c r="P12" s="127">
        <f t="shared" si="0"/>
        <v>44.22</v>
      </c>
      <c r="R12" s="131"/>
    </row>
    <row r="13" spans="2:18" ht="15" x14ac:dyDescent="0.2">
      <c r="B13" s="133"/>
      <c r="C13" s="236" t="s">
        <v>125</v>
      </c>
      <c r="D13" s="237"/>
      <c r="E13" s="238"/>
      <c r="F13" s="126">
        <v>1</v>
      </c>
      <c r="G13" s="126" t="s">
        <v>69</v>
      </c>
      <c r="H13" s="135"/>
      <c r="I13" s="135"/>
      <c r="J13" s="135"/>
      <c r="K13" s="135">
        <v>24.5</v>
      </c>
      <c r="L13" s="135">
        <v>19.899999999999999</v>
      </c>
      <c r="M13" s="135">
        <v>24.54</v>
      </c>
      <c r="N13" s="135"/>
      <c r="O13" s="129"/>
      <c r="P13" s="127">
        <f t="shared" si="0"/>
        <v>22.98</v>
      </c>
      <c r="R13" s="131"/>
    </row>
    <row r="14" spans="2:18" ht="15" x14ac:dyDescent="0.2">
      <c r="B14" s="133">
        <v>7144</v>
      </c>
      <c r="C14" s="236" t="s">
        <v>126</v>
      </c>
      <c r="D14" s="237"/>
      <c r="E14" s="238"/>
      <c r="F14" s="126">
        <v>1</v>
      </c>
      <c r="G14" s="126" t="s">
        <v>69</v>
      </c>
      <c r="H14" s="135"/>
      <c r="I14" s="135"/>
      <c r="J14" s="135"/>
      <c r="K14" s="135">
        <v>20.5</v>
      </c>
      <c r="L14" s="135">
        <v>19</v>
      </c>
      <c r="M14" s="135"/>
      <c r="N14" s="135">
        <v>39.74</v>
      </c>
      <c r="O14" s="129"/>
      <c r="P14" s="127">
        <f t="shared" si="0"/>
        <v>26.41</v>
      </c>
      <c r="R14" s="131"/>
    </row>
    <row r="15" spans="2:18" ht="15" x14ac:dyDescent="0.2">
      <c r="B15" s="133"/>
      <c r="C15" s="236" t="s">
        <v>127</v>
      </c>
      <c r="D15" s="237"/>
      <c r="E15" s="238"/>
      <c r="F15" s="126">
        <v>1</v>
      </c>
      <c r="G15" s="126" t="s">
        <v>69</v>
      </c>
      <c r="H15" s="135"/>
      <c r="I15" s="135"/>
      <c r="J15" s="135"/>
      <c r="K15" s="135">
        <v>3.5</v>
      </c>
      <c r="L15" s="135">
        <v>2.04</v>
      </c>
      <c r="M15" s="135">
        <v>3.43</v>
      </c>
      <c r="N15" s="135"/>
      <c r="O15" s="129"/>
      <c r="P15" s="127">
        <f t="shared" si="0"/>
        <v>2.99</v>
      </c>
      <c r="R15" s="131"/>
    </row>
    <row r="16" spans="2:18" ht="15" x14ac:dyDescent="0.2">
      <c r="B16" s="133"/>
      <c r="C16" s="236" t="s">
        <v>128</v>
      </c>
      <c r="D16" s="237"/>
      <c r="E16" s="238"/>
      <c r="F16" s="126">
        <v>1</v>
      </c>
      <c r="G16" s="126" t="s">
        <v>69</v>
      </c>
      <c r="H16" s="135"/>
      <c r="I16" s="135"/>
      <c r="J16" s="135"/>
      <c r="K16" s="135">
        <v>102.5</v>
      </c>
      <c r="L16" s="135">
        <v>98</v>
      </c>
      <c r="M16" s="135">
        <v>90</v>
      </c>
      <c r="N16" s="135"/>
      <c r="O16" s="129"/>
      <c r="P16" s="127">
        <f t="shared" si="0"/>
        <v>96.83</v>
      </c>
      <c r="R16" s="131"/>
    </row>
    <row r="17" spans="2:18" ht="15" x14ac:dyDescent="0.2">
      <c r="B17" s="133"/>
      <c r="C17" s="236" t="s">
        <v>129</v>
      </c>
      <c r="D17" s="237"/>
      <c r="E17" s="238"/>
      <c r="F17" s="126">
        <v>1</v>
      </c>
      <c r="G17" s="126" t="s">
        <v>69</v>
      </c>
      <c r="H17" s="135"/>
      <c r="I17" s="135"/>
      <c r="J17" s="135"/>
      <c r="K17" s="135">
        <v>19</v>
      </c>
      <c r="L17" s="135">
        <v>14.91</v>
      </c>
      <c r="M17" s="135">
        <v>14.9</v>
      </c>
      <c r="N17" s="135"/>
      <c r="O17" s="129"/>
      <c r="P17" s="127">
        <f t="shared" si="0"/>
        <v>16.27</v>
      </c>
      <c r="R17" s="131"/>
    </row>
    <row r="18" spans="2:18" ht="15" x14ac:dyDescent="0.2">
      <c r="B18" s="133"/>
      <c r="C18" s="245" t="s">
        <v>131</v>
      </c>
      <c r="D18" s="246"/>
      <c r="E18" s="247"/>
      <c r="F18" s="126">
        <v>1</v>
      </c>
      <c r="G18" s="126" t="s">
        <v>69</v>
      </c>
      <c r="H18" s="135"/>
      <c r="I18" s="135"/>
      <c r="J18" s="135"/>
      <c r="K18" s="135">
        <v>3.5</v>
      </c>
      <c r="L18" s="135">
        <v>2.25</v>
      </c>
      <c r="M18" s="135">
        <v>4.5</v>
      </c>
      <c r="N18" s="135"/>
      <c r="O18" s="129"/>
      <c r="P18" s="127">
        <f t="shared" si="0"/>
        <v>3.42</v>
      </c>
      <c r="Q18" s="165"/>
      <c r="R18" s="131"/>
    </row>
    <row r="19" spans="2:18" ht="15" x14ac:dyDescent="0.2">
      <c r="B19" s="133"/>
      <c r="C19" s="162" t="s">
        <v>137</v>
      </c>
      <c r="D19" s="163"/>
      <c r="E19" s="164"/>
      <c r="F19" s="126">
        <v>1</v>
      </c>
      <c r="G19" s="126" t="s">
        <v>69</v>
      </c>
      <c r="H19" s="135"/>
      <c r="I19" s="135"/>
      <c r="J19" s="135"/>
      <c r="K19" s="135">
        <v>6.42</v>
      </c>
      <c r="L19" s="135">
        <v>6.12</v>
      </c>
      <c r="M19" s="135">
        <v>8</v>
      </c>
      <c r="N19" s="135"/>
      <c r="O19" s="129"/>
      <c r="P19" s="127">
        <f t="shared" si="0"/>
        <v>6.85</v>
      </c>
      <c r="Q19" s="165"/>
      <c r="R19" s="131"/>
    </row>
    <row r="20" spans="2:18" ht="15" x14ac:dyDescent="0.2">
      <c r="B20" s="133">
        <v>3912</v>
      </c>
      <c r="C20" s="245" t="s">
        <v>138</v>
      </c>
      <c r="D20" s="246"/>
      <c r="E20" s="247"/>
      <c r="F20" s="126">
        <v>1</v>
      </c>
      <c r="G20" s="126" t="s">
        <v>69</v>
      </c>
      <c r="H20" s="135"/>
      <c r="I20" s="135"/>
      <c r="J20" s="135"/>
      <c r="K20" s="135"/>
      <c r="L20" s="135"/>
      <c r="M20" s="135"/>
      <c r="N20" s="135">
        <v>19.079999999999998</v>
      </c>
      <c r="O20" s="129"/>
      <c r="P20" s="127">
        <f t="shared" si="0"/>
        <v>19.079999999999998</v>
      </c>
      <c r="R20" s="131"/>
    </row>
    <row r="21" spans="2:18" x14ac:dyDescent="0.2">
      <c r="O21" s="137" t="s">
        <v>77</v>
      </c>
      <c r="P21" s="138">
        <f>SUM(P4:P20)</f>
        <v>17365.14</v>
      </c>
    </row>
  </sheetData>
  <mergeCells count="19">
    <mergeCell ref="C11:E11"/>
    <mergeCell ref="C16:E16"/>
    <mergeCell ref="C18:E18"/>
    <mergeCell ref="C20:E20"/>
    <mergeCell ref="C17:E17"/>
    <mergeCell ref="C12:E12"/>
    <mergeCell ref="C13:E13"/>
    <mergeCell ref="C14:E14"/>
    <mergeCell ref="C15:E15"/>
    <mergeCell ref="G1:P1"/>
    <mergeCell ref="B2:P2"/>
    <mergeCell ref="C3:E3"/>
    <mergeCell ref="C4:E4"/>
    <mergeCell ref="C5:E5"/>
    <mergeCell ref="C6:E6"/>
    <mergeCell ref="C7:E7"/>
    <mergeCell ref="C8:E8"/>
    <mergeCell ref="C9:E9"/>
    <mergeCell ref="C10:E10"/>
  </mergeCells>
  <pageMargins left="0.511811024" right="0.511811024" top="0.78740157499999996" bottom="0.78740157499999996" header="0.31496062000000002" footer="0.31496062000000002"/>
  <pageSetup paperSize="9" scale="75" orientation="landscape" horizontalDpi="4294967294" verticalDpi="4294967294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PLANILHA ORÇAMENTÁRIA</vt:lpstr>
      <vt:lpstr>COMPOSIÇÃO</vt:lpstr>
      <vt:lpstr>BDI</vt:lpstr>
      <vt:lpstr>COTAÇÕES</vt:lpstr>
      <vt:lpstr>COMPOSIÇÃO!Area_de_impressao</vt:lpstr>
      <vt:lpstr>COTAÇÕES!Area_de_impressao</vt:lpstr>
      <vt:lpstr>'PLANILHA ORÇAMENTÁRIA'!Area_de_impressao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Miguel Oliveira Martin</dc:creator>
  <cp:lastModifiedBy>Maximiliano Saraiva  Arcoverde</cp:lastModifiedBy>
  <cp:lastPrinted>2019-09-05T14:29:47Z</cp:lastPrinted>
  <dcterms:created xsi:type="dcterms:W3CDTF">2013-05-02T14:52:15Z</dcterms:created>
  <dcterms:modified xsi:type="dcterms:W3CDTF">2019-10-08T11:45:42Z</dcterms:modified>
</cp:coreProperties>
</file>