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mar.carvalho.CODEVASF_BSB\Documents\3 LICITAÇÃO SAA 2016 GRI\LICITAÇÃO SSA GRI 2016 ATUAL\Sistemas de abastecimento 2016\"/>
    </mc:Choice>
  </mc:AlternateContent>
  <bookViews>
    <workbookView xWindow="0" yWindow="0" windowWidth="20490" windowHeight="7755" activeTab="3"/>
  </bookViews>
  <sheets>
    <sheet name="Comp.Placa OK" sheetId="1" r:id="rId1"/>
    <sheet name="CPU ADM LOCAL OK" sheetId="2" r:id="rId2"/>
    <sheet name="Comp. B.D.I.OK" sheetId="3" r:id="rId3"/>
    <sheet name="Leis Sociais OK" sheetId="4" r:id="rId4"/>
  </sheets>
  <externalReferences>
    <externalReference r:id="rId5"/>
    <externalReference r:id="rId6"/>
  </externalReferences>
  <definedNames>
    <definedName name="_BDI1">1+#REF!</definedName>
    <definedName name="and">#REF!</definedName>
    <definedName name="_xlnm.Print_Area" localSheetId="2">'Comp. B.D.I.OK'!$A$1:$F$28</definedName>
    <definedName name="_xlnm.Print_Area" localSheetId="0">'Comp.Placa OK'!$A$1:$H$36</definedName>
    <definedName name="_xlnm.Print_Area" localSheetId="1">'CPU ADM LOCAL OK'!$A$1:$G$26</definedName>
    <definedName name="AUX">#REF!</definedName>
    <definedName name="Base">#REF!</definedName>
    <definedName name="BaseDados">#REF!</definedName>
    <definedName name="BDI">1+#REF!</definedName>
    <definedName name="car">#REF!</definedName>
    <definedName name="CARNEIRO">#REF!</definedName>
    <definedName name="COD_SINAPI">#REF!</definedName>
    <definedName name="codigo">#REF!</definedName>
    <definedName name="DIDO">#REF!</definedName>
    <definedName name="Excel_BuiltIn_Print_Area_1_1">#REF!</definedName>
    <definedName name="Excel_BuiltIn_Print_Area_1_1_1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1_1">#REF!</definedName>
    <definedName name="Excel_BuiltIn_Print_Titles_2">#REF!</definedName>
    <definedName name="Excel_BuiltIn_Print_Titles_4">#REF!</definedName>
    <definedName name="Excel_BuiltIn_Print_Titles_5">#REF!</definedName>
    <definedName name="Excel_BuiltIn_Print_Titles_8">#REF!</definedName>
    <definedName name="insumos">#REF!</definedName>
    <definedName name="LSO">[1]INSUMOS!$D$5</definedName>
    <definedName name="mel">#REF!</definedName>
    <definedName name="melissa">#REF!</definedName>
    <definedName name="orca">#REF!</definedName>
    <definedName name="plan">#REF!</definedName>
    <definedName name="srv">[1]INSUMOS!$E$16</definedName>
    <definedName name="TONINHO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A1" i="4"/>
  <c r="A1" i="3"/>
  <c r="A1" i="2"/>
  <c r="B39" i="4"/>
  <c r="B35" i="4"/>
  <c r="B28" i="4"/>
  <c r="B16" i="4"/>
  <c r="D10" i="3"/>
  <c r="G21" i="2"/>
  <c r="G20" i="2"/>
  <c r="G19" i="2"/>
  <c r="G22" i="2" s="1"/>
  <c r="E14" i="2"/>
  <c r="E15" i="2" s="1"/>
  <c r="G15" i="2" s="1"/>
  <c r="G13" i="2"/>
  <c r="G9" i="2"/>
  <c r="G8" i="2"/>
  <c r="E8" i="2"/>
  <c r="G7" i="2"/>
  <c r="G10" i="2" s="1"/>
  <c r="A36" i="1"/>
  <c r="H32" i="1"/>
  <c r="H31" i="1"/>
  <c r="H30" i="1"/>
  <c r="H29" i="1"/>
  <c r="G26" i="1"/>
  <c r="H26" i="1" s="1"/>
  <c r="H27" i="1" s="1"/>
  <c r="B26" i="1"/>
  <c r="C20" i="1"/>
  <c r="H17" i="1"/>
  <c r="H16" i="1"/>
  <c r="H15" i="1"/>
  <c r="H14" i="1"/>
  <c r="H10" i="1"/>
  <c r="H11" i="1" s="1"/>
  <c r="H9" i="1"/>
  <c r="A1" i="1"/>
  <c r="B41" i="4" l="1"/>
  <c r="G14" i="2"/>
  <c r="H33" i="1"/>
  <c r="H34" i="1"/>
  <c r="H24" i="1" s="1"/>
  <c r="G13" i="1" s="1"/>
  <c r="H13" i="1" s="1"/>
  <c r="H18" i="1" s="1"/>
  <c r="H19" i="1" s="1"/>
  <c r="G16" i="2"/>
  <c r="G24" i="2"/>
  <c r="G25" i="2" l="1"/>
  <c r="G26" i="2"/>
  <c r="H20" i="1"/>
  <c r="H21" i="1" s="1"/>
  <c r="H7" i="1" s="1"/>
</calcChain>
</file>

<file path=xl/sharedStrings.xml><?xml version="1.0" encoding="utf-8"?>
<sst xmlns="http://schemas.openxmlformats.org/spreadsheetml/2006/main" count="184" uniqueCount="135">
  <si>
    <t xml:space="preserve"> </t>
  </si>
  <si>
    <t>COMPOSIÇÕES DE PREÇO DA PLACA DE OBRA EM CHAPA DE ACO GALVANIZADO</t>
  </si>
  <si>
    <t>BDI:</t>
  </si>
  <si>
    <t>%</t>
  </si>
  <si>
    <t>Item</t>
  </si>
  <si>
    <t>Descrição dos serviços</t>
  </si>
  <si>
    <t>Unid.</t>
  </si>
  <si>
    <t>Quant.</t>
  </si>
  <si>
    <r>
      <t>R$</t>
    </r>
    <r>
      <rPr>
        <b/>
        <vertAlign val="subscript"/>
        <sz val="8"/>
        <rFont val="Arial"/>
        <family val="2"/>
      </rPr>
      <t>UNIT</t>
    </r>
  </si>
  <si>
    <r>
      <t>R$</t>
    </r>
    <r>
      <rPr>
        <b/>
        <vertAlign val="subscript"/>
        <sz val="8"/>
        <rFont val="Arial"/>
        <family val="2"/>
      </rPr>
      <t>PARCIAL</t>
    </r>
  </si>
  <si>
    <t>1.0</t>
  </si>
  <si>
    <t>PLACA DE OBRA EM CHAPA DE ACO GALVANIZADO</t>
  </si>
  <si>
    <t>M2</t>
  </si>
  <si>
    <t>1.1</t>
  </si>
  <si>
    <t>MÃO DE OBRA</t>
  </si>
  <si>
    <t>SINAPI</t>
  </si>
  <si>
    <t>CARPINTEIRO</t>
  </si>
  <si>
    <t>H</t>
  </si>
  <si>
    <t>SERVENTE</t>
  </si>
  <si>
    <t>CUSTO HORÁRIO TOTAL DA MÃO DE OBRA:</t>
  </si>
  <si>
    <t>1.2</t>
  </si>
  <si>
    <t>MATERIAIS</t>
  </si>
  <si>
    <t>Item:2.0</t>
  </si>
  <si>
    <t>CONCRETO NAO ESTRUTURAL, CONSUMO MINIMO 150 KG/M3 (1:4:5)</t>
  </si>
  <si>
    <t>M3</t>
  </si>
  <si>
    <t>PECA DE MADEIRA LEI 1A QUALIDADE 2,5 X 7,5CM (1 X 3") NAO APARELHADA</t>
  </si>
  <si>
    <t>M</t>
  </si>
  <si>
    <t>PECA DE MADEIRA 3A/4A QUALIDADE 7,5 X 7,5CM (3X3) NAO APARELHADA</t>
  </si>
  <si>
    <t>PLACA DE OBRA (IDENTIFICACAO) PARA CONSTRUCAO CIVIL EM CHAPA GALVANIZADA NUM 22 (NAO INCLUI COLOCACAO)</t>
  </si>
  <si>
    <t>PREGO DE ACO 18 X 30</t>
  </si>
  <si>
    <t>KG</t>
  </si>
  <si>
    <t>CUSTO TOTAL DOS MATERIAIS:</t>
  </si>
  <si>
    <t>CUSTO TOTAL DA MÃO DE OBRA + MATERIAIS:</t>
  </si>
  <si>
    <t>PREÇO UNITÁRIO TOTAL:</t>
  </si>
  <si>
    <t>2.0</t>
  </si>
  <si>
    <t>CONCRETO NAO ESTRUTURAL, CONSUMO 150 KG/M3 (1:3,5:7), PREPARO COM BETONEIRA</t>
  </si>
  <si>
    <t>DNIT-PI</t>
  </si>
  <si>
    <t>AREIA MEDIA</t>
  </si>
  <si>
    <t>BETONEIRA 320L DIESEL 5,5HP S/ CARREGADOR MECANICO</t>
  </si>
  <si>
    <t>CIMENTO PORTLAND COMUM CP I- 32</t>
  </si>
  <si>
    <t>PEDRA BRITADA N. 2 OU 25 MM</t>
  </si>
  <si>
    <t>ADMINISTRAÇÃO LOCAL DA OBRA</t>
  </si>
  <si>
    <t>ÍTEM</t>
  </si>
  <si>
    <t>DISCRIMINAÇÃO</t>
  </si>
  <si>
    <t>COD. SINAPI</t>
  </si>
  <si>
    <t>UND</t>
  </si>
  <si>
    <t>QUANT</t>
  </si>
  <si>
    <t>P. UNIT (R$)</t>
  </si>
  <si>
    <t>P. TOTAL(R$)</t>
  </si>
  <si>
    <t>PESSOAL</t>
  </si>
  <si>
    <t>ENGENHEIRO</t>
  </si>
  <si>
    <t>h</t>
  </si>
  <si>
    <t>MESTRE DE OBRAS</t>
  </si>
  <si>
    <t>1.3</t>
  </si>
  <si>
    <t>MOTORISTA</t>
  </si>
  <si>
    <t>TOTAL PESSOAL</t>
  </si>
  <si>
    <t>EQUIPAMENTOS DE PROTEÇÃO INDIVIDUAL</t>
  </si>
  <si>
    <t>2.1</t>
  </si>
  <si>
    <t>BOTA</t>
  </si>
  <si>
    <t>par</t>
  </si>
  <si>
    <t>2.2</t>
  </si>
  <si>
    <t>LUVA</t>
  </si>
  <si>
    <t>2.3</t>
  </si>
  <si>
    <t>CAPACETE PLÁSTICO RÍGIDO</t>
  </si>
  <si>
    <t>und</t>
  </si>
  <si>
    <t>TOTAL EPI'S</t>
  </si>
  <si>
    <t>3.0</t>
  </si>
  <si>
    <t>FERRAMENTAS DIVERSAS</t>
  </si>
  <si>
    <t>3.1</t>
  </si>
  <si>
    <t>CARRO-DE-MÃO</t>
  </si>
  <si>
    <t>3.2</t>
  </si>
  <si>
    <t>PÁ</t>
  </si>
  <si>
    <t>3.3</t>
  </si>
  <si>
    <t>ENXADA</t>
  </si>
  <si>
    <t>TOTAL FERRAMENTAS DIVERSAS</t>
  </si>
  <si>
    <t>TOTAL SEM BDI</t>
  </si>
  <si>
    <t>BDI = 29,38%</t>
  </si>
  <si>
    <t>TOTAL COM BDI</t>
  </si>
  <si>
    <t>COMPOSIÇÃO DE PREÇO DO BDI</t>
  </si>
  <si>
    <t>Preço de Venda (%)</t>
  </si>
  <si>
    <t>Custo Direto (%)</t>
  </si>
  <si>
    <t>Administração Central (A)</t>
  </si>
  <si>
    <t>Impostos e Taxas (I)</t>
  </si>
  <si>
    <t>ISS</t>
  </si>
  <si>
    <t>PIS</t>
  </si>
  <si>
    <t>Cofins</t>
  </si>
  <si>
    <t>2.4</t>
  </si>
  <si>
    <t>CPRB (INSS)</t>
  </si>
  <si>
    <t>Risco (R)</t>
  </si>
  <si>
    <t>Seguro, garantia (SG)</t>
  </si>
  <si>
    <t>Despesas Financeiras (DF)</t>
  </si>
  <si>
    <t>Lucro (L)</t>
  </si>
  <si>
    <t>*BDI (%)</t>
  </si>
  <si>
    <t xml:space="preserve">Acórdão nº 2622/2013 - TCU - Plenário - DOU na ATA 37 - Sessão de 25/09/2013                                                                       </t>
  </si>
  <si>
    <t xml:space="preserve"> *Fórmula p, 58 (*) BDI (%) = ((((1+AC+R + SG)*(1+DF)*(1+L))/(1-I))-1)</t>
  </si>
  <si>
    <t>GRUPO A</t>
  </si>
  <si>
    <t>PORCENTAGEM %</t>
  </si>
  <si>
    <t>INSS</t>
  </si>
  <si>
    <t>SESI</t>
  </si>
  <si>
    <t>SENAI</t>
  </si>
  <si>
    <t>INCRA</t>
  </si>
  <si>
    <t>SEBRAE</t>
  </si>
  <si>
    <t>Salário Educação</t>
  </si>
  <si>
    <t>Seguro Contra Acidentes Trabalho</t>
  </si>
  <si>
    <t>FGTS</t>
  </si>
  <si>
    <t>SECONCI</t>
  </si>
  <si>
    <t>TOTAL DO GRUPO A</t>
  </si>
  <si>
    <t>GRUPO B</t>
  </si>
  <si>
    <t>Repouso Semanal Remunerado</t>
  </si>
  <si>
    <t>Feriados</t>
  </si>
  <si>
    <t>Auxílio-Enfermidade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</si>
  <si>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</si>
  <si>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</si>
  <si>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</si>
  <si>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</si>
  <si>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</si>
  <si>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</si>
  <si>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</si>
  <si>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TOTAL DO GRUPO B</t>
  </si>
  <si>
    <t>GRUPO C</t>
  </si>
  <si>
    <t>Aviso Prévio Indenizado</t>
  </si>
  <si>
    <t>Aviso Prévio Trabalhado</t>
  </si>
  <si>
    <t>Férias Indenizadas+1/3</t>
  </si>
  <si>
    <t>Depósito Rescisão Sem Justa Causa</t>
  </si>
  <si>
    <t>Indenização Adicional</t>
  </si>
  <si>
    <t>TOTAL DO GRUPO C</t>
  </si>
  <si>
    <t>GRUPO D</t>
  </si>
  <si>
    <t>Reincidência de A sobre B</t>
  </si>
  <si>
    <t>Reincidência de A sobre Aviso Prévio Trabalhado + Reincidência de FGTS sobre Aviso Prévio Indenizado</t>
  </si>
  <si>
    <t>TOTAL DO GRUPO D</t>
  </si>
  <si>
    <t>TOTAL DOS ENCARGOS</t>
  </si>
  <si>
    <t>IMPLANTAÇÃO DE SISTEMA DE ABASTECIMENTO DE ÁGUA SIMPLIFICADO E COM REDE DE DISTRIBUIÇÃO</t>
  </si>
  <si>
    <t>RESUMO DOS ENCARGOS SOCIAS TRABALHISTAS</t>
  </si>
  <si>
    <t>Regime de Contratação: Contrato Direto dos Serviços</t>
  </si>
  <si>
    <t>Salário:    Horário                 Regime do Trabalho: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</si>
</sst>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 &quot;* #,##0.00_);_(&quot;R$ &quot;* \(#,##0.00\);_(&quot;R$ &quot;* \-??_);_(@_)"/>
    <numFmt numFmtId="165" formatCode="0.0000000"/>
    <numFmt numFmtId="166" formatCode="_(* #,##0.00_);_(* \(#,##0.00\);_(* \-??_);_(@_)"/>
    <numFmt numFmtId="167" formatCode="_(* #,##0.00_);_(* \(#,##0.00\);_(* &quot;-&quot;??_);_(@_)"/>
  </numFmts>
  <fonts count="3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name val="Arial Narrow"/>
      <family val="2"/>
    </font>
    <font>
      <b/>
      <vertAlign val="subscript"/>
      <sz val="8"/>
      <name val="Arial"/>
      <family val="2"/>
    </font>
    <font>
      <b/>
      <sz val="8"/>
      <color indexed="8"/>
      <name val="Arial Narrow"/>
      <family val="2"/>
    </font>
    <font>
      <b/>
      <sz val="7"/>
      <color indexed="8"/>
      <name val="Arial Narrow"/>
      <family val="2"/>
    </font>
    <font>
      <b/>
      <sz val="7"/>
      <name val="Arial Narrow"/>
      <family val="2"/>
    </font>
    <font>
      <sz val="7"/>
      <name val="Times New Roman"/>
      <family val="1"/>
    </font>
    <font>
      <sz val="7"/>
      <name val="Arial Narrow"/>
      <family val="2"/>
    </font>
    <font>
      <sz val="7"/>
      <name val="Arial"/>
      <family val="2"/>
    </font>
    <font>
      <sz val="11"/>
      <name val="Calibri"/>
      <family val="2"/>
    </font>
    <font>
      <sz val="7"/>
      <color indexed="8"/>
      <name val="Times New Roman"/>
      <family val="1"/>
    </font>
    <font>
      <sz val="7"/>
      <color indexed="8"/>
      <name val="Arial Narrow"/>
      <family val="2"/>
    </font>
    <font>
      <b/>
      <i/>
      <sz val="7"/>
      <name val="Arial Narrow"/>
      <family val="2"/>
    </font>
    <font>
      <b/>
      <sz val="9"/>
      <name val="Arial Narrow"/>
      <family val="2"/>
    </font>
    <font>
      <b/>
      <i/>
      <sz val="9"/>
      <name val="Arial Narrow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6" fontId="3" fillId="0" borderId="0" applyFill="0" applyBorder="0" applyAlignment="0" applyProtection="0"/>
    <xf numFmtId="164" fontId="3" fillId="0" borderId="0" applyFill="0" applyBorder="0" applyAlignment="0" applyProtection="0"/>
    <xf numFmtId="167" fontId="2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4" fontId="5" fillId="0" borderId="2" xfId="2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164" fontId="5" fillId="0" borderId="0" xfId="2" applyFont="1" applyFill="1" applyBorder="1" applyAlignment="1" applyProtection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4" fontId="13" fillId="0" borderId="0" xfId="0" applyNumberFormat="1" applyFont="1" applyFill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2" fontId="19" fillId="0" borderId="0" xfId="0" applyNumberFormat="1" applyFont="1" applyFill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2" fontId="7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/>
    </xf>
    <xf numFmtId="2" fontId="19" fillId="0" borderId="4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0" fillId="0" borderId="0" xfId="0" applyBorder="1"/>
    <xf numFmtId="0" fontId="4" fillId="0" borderId="8" xfId="0" applyFont="1" applyBorder="1" applyAlignment="1">
      <alignment horizontal="center"/>
    </xf>
    <xf numFmtId="0" fontId="25" fillId="0" borderId="0" xfId="0" applyFont="1" applyBorder="1"/>
    <xf numFmtId="0" fontId="26" fillId="0" borderId="8" xfId="0" applyFont="1" applyBorder="1" applyAlignment="1">
      <alignment horizontal="center"/>
    </xf>
    <xf numFmtId="0" fontId="26" fillId="0" borderId="9" xfId="0" applyFont="1" applyBorder="1"/>
    <xf numFmtId="0" fontId="25" fillId="0" borderId="9" xfId="0" applyFont="1" applyBorder="1" applyAlignment="1">
      <alignment horizontal="center"/>
    </xf>
    <xf numFmtId="166" fontId="25" fillId="0" borderId="9" xfId="3" applyNumberFormat="1" applyFont="1" applyBorder="1" applyAlignment="1">
      <alignment horizontal="center"/>
    </xf>
    <xf numFmtId="166" fontId="26" fillId="0" borderId="9" xfId="3" applyNumberFormat="1" applyFont="1" applyBorder="1"/>
    <xf numFmtId="166" fontId="25" fillId="0" borderId="9" xfId="3" applyNumberFormat="1" applyFont="1" applyBorder="1"/>
    <xf numFmtId="166" fontId="26" fillId="0" borderId="10" xfId="3" applyNumberFormat="1" applyFont="1" applyBorder="1"/>
    <xf numFmtId="166" fontId="4" fillId="0" borderId="10" xfId="3" applyNumberFormat="1" applyFont="1" applyBorder="1"/>
    <xf numFmtId="0" fontId="26" fillId="0" borderId="0" xfId="0" applyFont="1" applyBorder="1" applyAlignment="1"/>
    <xf numFmtId="0" fontId="26" fillId="0" borderId="0" xfId="0" applyFont="1" applyFill="1" applyBorder="1" applyAlignment="1"/>
    <xf numFmtId="0" fontId="0" fillId="0" borderId="0" xfId="0" applyFill="1"/>
    <xf numFmtId="166" fontId="4" fillId="0" borderId="13" xfId="3" applyNumberFormat="1" applyFont="1" applyBorder="1"/>
    <xf numFmtId="0" fontId="29" fillId="0" borderId="0" xfId="0" applyFont="1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/>
    <xf numFmtId="10" fontId="2" fillId="0" borderId="9" xfId="0" applyNumberFormat="1" applyFont="1" applyBorder="1"/>
    <xf numFmtId="10" fontId="2" fillId="5" borderId="0" xfId="4" applyNumberFormat="1" applyFont="1" applyFill="1" applyAlignment="1">
      <alignment horizontal="center" vertical="center"/>
    </xf>
    <xf numFmtId="0" fontId="0" fillId="0" borderId="9" xfId="0" applyBorder="1"/>
    <xf numFmtId="10" fontId="0" fillId="0" borderId="9" xfId="0" applyNumberFormat="1" applyBorder="1"/>
    <xf numFmtId="10" fontId="2" fillId="0" borderId="0" xfId="4" applyNumberFormat="1" applyFont="1" applyFill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3" borderId="9" xfId="0" applyFont="1" applyFill="1" applyBorder="1" applyAlignment="1">
      <alignment vertical="top"/>
    </xf>
    <xf numFmtId="0" fontId="2" fillId="3" borderId="9" xfId="0" applyFont="1" applyFill="1" applyBorder="1" applyAlignment="1">
      <alignment horizontal="center" vertical="top"/>
    </xf>
    <xf numFmtId="10" fontId="2" fillId="3" borderId="9" xfId="0" applyNumberFormat="1" applyFont="1" applyFill="1" applyBorder="1" applyAlignment="1">
      <alignment vertical="top"/>
    </xf>
    <xf numFmtId="10" fontId="2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Fill="1" applyBorder="1" applyAlignment="1">
      <alignment vertical="center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 wrapText="1"/>
    </xf>
    <xf numFmtId="10" fontId="0" fillId="0" borderId="0" xfId="0" applyNumberFormat="1"/>
    <xf numFmtId="2" fontId="30" fillId="0" borderId="18" xfId="1" applyNumberFormat="1" applyFont="1" applyFill="1" applyBorder="1" applyAlignment="1" applyProtection="1">
      <alignment horizontal="center"/>
    </xf>
    <xf numFmtId="0" fontId="31" fillId="0" borderId="19" xfId="0" applyFont="1" applyBorder="1"/>
    <xf numFmtId="2" fontId="31" fillId="0" borderId="20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 wrapText="1"/>
    </xf>
    <xf numFmtId="0" fontId="31" fillId="0" borderId="22" xfId="0" applyFont="1" applyBorder="1" applyAlignment="1"/>
    <xf numFmtId="2" fontId="30" fillId="0" borderId="18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7" xfId="0" applyFont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23" fillId="0" borderId="0" xfId="0" applyFont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20" fillId="0" borderId="4" xfId="0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8" fillId="3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3" borderId="9" xfId="0" applyFill="1" applyBorder="1"/>
    <xf numFmtId="0" fontId="2" fillId="3" borderId="9" xfId="0" applyFont="1" applyFill="1" applyBorder="1" applyAlignment="1">
      <alignment horizontal="center" vertical="center" wrapText="1"/>
    </xf>
    <xf numFmtId="0" fontId="27" fillId="3" borderId="14" xfId="0" applyFont="1" applyFill="1" applyBorder="1"/>
    <xf numFmtId="0" fontId="27" fillId="3" borderId="15" xfId="0" applyFont="1" applyFill="1" applyBorder="1"/>
    <xf numFmtId="0" fontId="4" fillId="0" borderId="16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2" fontId="32" fillId="0" borderId="18" xfId="0" applyNumberFormat="1" applyFont="1" applyBorder="1" applyAlignment="1">
      <alignment horizontal="center"/>
    </xf>
    <xf numFmtId="2" fontId="31" fillId="0" borderId="20" xfId="0" applyNumberFormat="1" applyFont="1" applyFill="1" applyBorder="1" applyAlignment="1">
      <alignment horizontal="center" vertical="center"/>
    </xf>
  </cellXfs>
  <cellStyles count="5">
    <cellStyle name="Moeda" xfId="2" builtinId="4"/>
    <cellStyle name="Normal" xfId="0" builtinId="0"/>
    <cellStyle name="Porcentagem 3" xfId="4"/>
    <cellStyle name="Vírgula" xfId="1" builtinId="3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C%200618_08_900.000_OR&#199;AMENTO%20SAA_ALTO%20LONG&#193;_D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istemas%20de%20abastecimento%202016\REDE\SAARD%20S&#195;O%20JO&#195;O%20DO%20PIAUI%20-%20Sta%20M&#170;%20DOS%20VIANAS%20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AA-REDE"/>
      <sheetName val="LIGAÇÃO"/>
      <sheetName val="C.BOMBA5,29"/>
      <sheetName val="COMPOSIÇÕES"/>
      <sheetName val="CRONOGRAMA"/>
      <sheetName val="MEMÓRIA_CÁLCULO"/>
      <sheetName val="AD._UMBAÚBA"/>
      <sheetName val="AD._PAU DA CHAPADA"/>
      <sheetName val="AD._MARCELO"/>
      <sheetName val="AD._CERCADO"/>
      <sheetName val="AD._UMBURANA"/>
      <sheetName val="AD._ALTO NOVO"/>
      <sheetName val="AD._CHAPADA"/>
      <sheetName val="AD._FUNDO DO CANTO"/>
      <sheetName val="AD._MOMBAÇA"/>
      <sheetName val="SECC_UMBAÚBA"/>
      <sheetName val="SECC_PAU DA CHAPADA"/>
      <sheetName val="SECC_BOM PASSAR"/>
      <sheetName val="SECC_MARCELO"/>
      <sheetName val="SECC_CERCADO"/>
      <sheetName val="SECC_UMBURANA"/>
      <sheetName val="SECC_ALTO NOVO"/>
      <sheetName val="SECC_CHAPADA"/>
      <sheetName val="SECC_FUNDO DO CANTO"/>
      <sheetName val="SECC_MOMBAÇA"/>
      <sheetName val="INSUMOS"/>
      <sheetName val="RELAÇÃO DOS MUNICIPIOS_REDE"/>
      <sheetName val="C.BOMBA9,31"/>
      <sheetName val="EQUPAMENTOS (NÃO 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D5">
            <v>1.25</v>
          </cell>
        </row>
        <row r="16">
          <cell r="E16">
            <v>1.89</v>
          </cell>
        </row>
      </sheetData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sumo"/>
      <sheetName val="Cronograma"/>
      <sheetName val="SAAS"/>
      <sheetName val="PLAN. CASA BOMBA"/>
      <sheetName val="Mem.4"/>
      <sheetName val="COMPOSIÇÕES OK"/>
      <sheetName val="PLAN. POÇO OK"/>
      <sheetName val="BOMBA DO POÇO"/>
      <sheetName val="COMP POÇO OK"/>
      <sheetName val="ENERGIA 1"/>
      <sheetName val="ENERGIA 2"/>
      <sheetName val="Comp.Placa OK"/>
      <sheetName val="CPU ADM LOCAL OK"/>
      <sheetName val="Comp. B.D.I.OK"/>
      <sheetName val="Leis Sociais OK"/>
    </sheetNames>
    <sheetDataSet>
      <sheetData sheetId="0">
        <row r="1">
          <cell r="A1" t="str">
            <v>COMPANHIA DO DESENVOLVIMENTO DOS VALES DO SÃO FRANCISCO E DO PARNAIBA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view="pageBreakPreview" zoomScale="115" zoomScaleSheetLayoutView="115" workbookViewId="0">
      <selection activeCell="C12" sqref="C12:E12"/>
    </sheetView>
  </sheetViews>
  <sheetFormatPr defaultRowHeight="15" x14ac:dyDescent="0.25"/>
  <cols>
    <col min="1" max="1" width="6.28515625" customWidth="1"/>
    <col min="2" max="2" width="3.85546875" customWidth="1"/>
    <col min="3" max="3" width="35.7109375" customWidth="1"/>
    <col min="5" max="5" width="5" customWidth="1"/>
    <col min="6" max="6" width="7" customWidth="1"/>
    <col min="7" max="7" width="12.28515625" customWidth="1"/>
    <col min="8" max="8" width="8.42578125" customWidth="1"/>
    <col min="9" max="9" width="3.28515625" customWidth="1"/>
    <col min="10" max="10" width="13.42578125" customWidth="1"/>
  </cols>
  <sheetData>
    <row r="1" spans="1:12" ht="15" customHeight="1" x14ac:dyDescent="0.25">
      <c r="A1" s="106" t="str">
        <f>'[2]Planilha Resumo'!A1:J1</f>
        <v>COMPANHIA DO DESENVOLVIMENTO DOS VALES DO SÃO FRANCISCO E DO PARNAIBA</v>
      </c>
      <c r="B1" s="106"/>
      <c r="C1" s="106"/>
      <c r="D1" s="106"/>
      <c r="E1" s="106"/>
      <c r="F1" s="106"/>
      <c r="G1" s="106"/>
      <c r="H1" s="106"/>
      <c r="J1" t="s">
        <v>0</v>
      </c>
    </row>
    <row r="2" spans="1:12" ht="24.75" customHeight="1" x14ac:dyDescent="0.25">
      <c r="A2" s="106" t="s">
        <v>131</v>
      </c>
      <c r="B2" s="106"/>
      <c r="C2" s="106"/>
      <c r="D2" s="106"/>
      <c r="E2" s="106"/>
      <c r="F2" s="106"/>
      <c r="G2" s="106"/>
      <c r="H2" s="106"/>
    </row>
    <row r="3" spans="1:12" x14ac:dyDescent="0.25">
      <c r="A3" s="2"/>
      <c r="B3" s="2"/>
      <c r="C3" s="2"/>
      <c r="D3" s="2"/>
      <c r="E3" s="2"/>
      <c r="F3" s="2"/>
      <c r="G3" s="2"/>
      <c r="H3" s="2"/>
      <c r="I3" s="1"/>
      <c r="J3" s="1"/>
    </row>
    <row r="4" spans="1:12" x14ac:dyDescent="0.25">
      <c r="A4" s="107" t="s">
        <v>1</v>
      </c>
      <c r="B4" s="107"/>
      <c r="C4" s="107"/>
      <c r="D4" s="107"/>
      <c r="E4" s="107"/>
      <c r="F4" s="107"/>
      <c r="G4" s="107"/>
      <c r="H4" s="107"/>
      <c r="J4" s="3" t="s">
        <v>2</v>
      </c>
      <c r="K4" s="4">
        <v>29.38</v>
      </c>
      <c r="L4" s="5" t="s">
        <v>3</v>
      </c>
    </row>
    <row r="5" spans="1:12" x14ac:dyDescent="0.25">
      <c r="A5" s="6"/>
      <c r="B5" s="6"/>
      <c r="C5" s="7"/>
      <c r="D5" s="7"/>
      <c r="E5" s="7"/>
      <c r="F5" s="7"/>
      <c r="G5" s="7"/>
      <c r="H5" s="7"/>
      <c r="I5" s="8"/>
    </row>
    <row r="6" spans="1:12" ht="11.25" customHeight="1" x14ac:dyDescent="0.25">
      <c r="A6" s="101" t="s">
        <v>4</v>
      </c>
      <c r="B6" s="101"/>
      <c r="C6" s="9" t="s">
        <v>5</v>
      </c>
      <c r="D6" s="10" t="s">
        <v>6</v>
      </c>
      <c r="E6" s="102" t="s">
        <v>7</v>
      </c>
      <c r="F6" s="102"/>
      <c r="G6" s="11" t="s">
        <v>8</v>
      </c>
      <c r="H6" s="11" t="s">
        <v>9</v>
      </c>
      <c r="I6" s="7"/>
    </row>
    <row r="7" spans="1:12" ht="25.5" customHeight="1" x14ac:dyDescent="0.25">
      <c r="A7" s="103" t="s">
        <v>10</v>
      </c>
      <c r="B7" s="103"/>
      <c r="C7" s="12" t="s">
        <v>11</v>
      </c>
      <c r="D7" s="13" t="s">
        <v>12</v>
      </c>
      <c r="E7" s="104"/>
      <c r="F7" s="104"/>
      <c r="G7" s="14"/>
      <c r="H7" s="15">
        <f>H21</f>
        <v>189.14</v>
      </c>
      <c r="I7" s="16"/>
    </row>
    <row r="8" spans="1:12" x14ac:dyDescent="0.25">
      <c r="A8" s="105" t="s">
        <v>13</v>
      </c>
      <c r="B8" s="105"/>
      <c r="C8" s="17" t="s">
        <v>14</v>
      </c>
      <c r="D8" s="18"/>
      <c r="E8" s="18"/>
      <c r="F8" s="19"/>
      <c r="G8" s="19"/>
      <c r="H8" s="20"/>
      <c r="I8" s="21"/>
    </row>
    <row r="9" spans="1:12" s="29" customFormat="1" ht="18" customHeight="1" x14ac:dyDescent="0.25">
      <c r="A9" s="22" t="s">
        <v>15</v>
      </c>
      <c r="B9" s="23">
        <v>1213</v>
      </c>
      <c r="C9" s="24" t="s">
        <v>16</v>
      </c>
      <c r="D9" s="25" t="s">
        <v>17</v>
      </c>
      <c r="E9" s="95">
        <v>1</v>
      </c>
      <c r="F9" s="95"/>
      <c r="G9" s="26">
        <v>10.71</v>
      </c>
      <c r="H9" s="27">
        <f>ROUND(G9*E9,2)</f>
        <v>10.71</v>
      </c>
      <c r="I9" s="28"/>
    </row>
    <row r="10" spans="1:12" ht="15" customHeight="1" x14ac:dyDescent="0.25">
      <c r="A10" s="30" t="s">
        <v>15</v>
      </c>
      <c r="B10" s="31">
        <v>6111</v>
      </c>
      <c r="C10" s="24" t="s">
        <v>18</v>
      </c>
      <c r="D10" s="25" t="s">
        <v>17</v>
      </c>
      <c r="E10" s="95">
        <v>2</v>
      </c>
      <c r="F10" s="95"/>
      <c r="G10" s="26">
        <v>7.61</v>
      </c>
      <c r="H10" s="27">
        <f>ROUND(G10*E10,2)</f>
        <v>15.22</v>
      </c>
    </row>
    <row r="11" spans="1:12" ht="15" customHeight="1" x14ac:dyDescent="0.25">
      <c r="A11" s="6"/>
      <c r="B11" s="6"/>
      <c r="C11" s="96" t="s">
        <v>19</v>
      </c>
      <c r="D11" s="96"/>
      <c r="E11" s="96"/>
      <c r="F11" s="96"/>
      <c r="G11" s="96"/>
      <c r="H11" s="32">
        <f>SUM(H9:H10)</f>
        <v>25.93</v>
      </c>
    </row>
    <row r="12" spans="1:12" ht="15" customHeight="1" x14ac:dyDescent="0.25">
      <c r="A12" s="98" t="s">
        <v>20</v>
      </c>
      <c r="B12" s="98"/>
      <c r="C12" s="99" t="s">
        <v>21</v>
      </c>
      <c r="D12" s="99"/>
      <c r="E12" s="99"/>
      <c r="F12" s="19"/>
      <c r="G12" s="19"/>
      <c r="H12" s="20"/>
    </row>
    <row r="13" spans="1:12" ht="18" customHeight="1" x14ac:dyDescent="0.25">
      <c r="A13" s="30" t="s">
        <v>22</v>
      </c>
      <c r="B13" s="31">
        <v>5652</v>
      </c>
      <c r="C13" s="24" t="s">
        <v>23</v>
      </c>
      <c r="D13" s="25" t="s">
        <v>24</v>
      </c>
      <c r="E13" s="95">
        <v>0.01</v>
      </c>
      <c r="F13" s="95"/>
      <c r="G13" s="26">
        <f>H24</f>
        <v>226.13</v>
      </c>
      <c r="H13" s="27">
        <f>ROUND(G13*E13,2)</f>
        <v>2.2599999999999998</v>
      </c>
      <c r="I13" s="28"/>
    </row>
    <row r="14" spans="1:12" ht="18" customHeight="1" x14ac:dyDescent="0.25">
      <c r="A14" s="30" t="s">
        <v>15</v>
      </c>
      <c r="B14" s="31">
        <v>4417</v>
      </c>
      <c r="C14" s="24" t="s">
        <v>25</v>
      </c>
      <c r="D14" s="25" t="s">
        <v>26</v>
      </c>
      <c r="E14" s="95">
        <v>1</v>
      </c>
      <c r="F14" s="95"/>
      <c r="G14" s="26">
        <v>6.28</v>
      </c>
      <c r="H14" s="27">
        <f>ROUND(G14*E14,2)</f>
        <v>6.28</v>
      </c>
    </row>
    <row r="15" spans="1:12" ht="18" customHeight="1" x14ac:dyDescent="0.25">
      <c r="A15" s="30" t="s">
        <v>15</v>
      </c>
      <c r="B15" s="31">
        <v>4491</v>
      </c>
      <c r="C15" s="24" t="s">
        <v>27</v>
      </c>
      <c r="D15" s="25" t="s">
        <v>26</v>
      </c>
      <c r="E15" s="95">
        <v>4</v>
      </c>
      <c r="F15" s="95"/>
      <c r="G15" s="26">
        <v>8.0299999999999994</v>
      </c>
      <c r="H15" s="27">
        <f>ROUND(G15*E15,2)</f>
        <v>32.119999999999997</v>
      </c>
    </row>
    <row r="16" spans="1:12" ht="27" customHeight="1" x14ac:dyDescent="0.25">
      <c r="A16" s="30" t="s">
        <v>15</v>
      </c>
      <c r="B16" s="31">
        <v>4813</v>
      </c>
      <c r="C16" s="24" t="s">
        <v>28</v>
      </c>
      <c r="D16" s="25" t="s">
        <v>12</v>
      </c>
      <c r="E16" s="95">
        <v>1</v>
      </c>
      <c r="F16" s="95"/>
      <c r="G16" s="26">
        <v>78.72</v>
      </c>
      <c r="H16" s="27">
        <f>ROUND(G16*E16,2)</f>
        <v>78.72</v>
      </c>
      <c r="J16" s="33"/>
      <c r="K16" s="34"/>
    </row>
    <row r="17" spans="1:10" ht="18" customHeight="1" x14ac:dyDescent="0.25">
      <c r="A17" s="30" t="s">
        <v>15</v>
      </c>
      <c r="B17" s="31">
        <v>5075</v>
      </c>
      <c r="C17" s="24" t="s">
        <v>29</v>
      </c>
      <c r="D17" s="25" t="s">
        <v>30</v>
      </c>
      <c r="E17" s="95">
        <v>0.11</v>
      </c>
      <c r="F17" s="95"/>
      <c r="G17" s="26">
        <v>8</v>
      </c>
      <c r="H17" s="27">
        <f>ROUND(G17*E17,2)</f>
        <v>0.88</v>
      </c>
      <c r="J17" s="33"/>
    </row>
    <row r="18" spans="1:10" ht="15" customHeight="1" x14ac:dyDescent="0.25">
      <c r="A18" s="30"/>
      <c r="B18" s="6"/>
      <c r="C18" s="96" t="s">
        <v>31</v>
      </c>
      <c r="D18" s="96"/>
      <c r="E18" s="96"/>
      <c r="F18" s="96"/>
      <c r="G18" s="96"/>
      <c r="H18" s="35">
        <f>SUM(H13:H17)</f>
        <v>120.25999999999999</v>
      </c>
    </row>
    <row r="19" spans="1:10" ht="15" customHeight="1" x14ac:dyDescent="0.25">
      <c r="A19" s="30"/>
      <c r="B19" s="6"/>
      <c r="C19" s="100" t="s">
        <v>32</v>
      </c>
      <c r="D19" s="100"/>
      <c r="E19" s="100"/>
      <c r="F19" s="100"/>
      <c r="G19" s="100"/>
      <c r="H19" s="32">
        <f>SUM(H11,H18)</f>
        <v>146.19</v>
      </c>
    </row>
    <row r="20" spans="1:10" ht="15" customHeight="1" x14ac:dyDescent="0.25">
      <c r="A20" s="30"/>
      <c r="B20" s="36"/>
      <c r="C20" s="96" t="str">
        <f>CONCATENATE("CUSTO COM BDI (",K4,"%):")</f>
        <v>CUSTO COM BDI (29,38%):</v>
      </c>
      <c r="D20" s="96"/>
      <c r="E20" s="96"/>
      <c r="F20" s="96"/>
      <c r="G20" s="96"/>
      <c r="H20" s="35">
        <f>ROUND(H19*K4/100,2)</f>
        <v>42.95</v>
      </c>
      <c r="J20" s="34"/>
    </row>
    <row r="21" spans="1:10" ht="16.5" customHeight="1" thickBot="1" x14ac:dyDescent="0.3">
      <c r="A21" s="37"/>
      <c r="B21" s="37"/>
      <c r="C21" s="97" t="s">
        <v>33</v>
      </c>
      <c r="D21" s="97"/>
      <c r="E21" s="97"/>
      <c r="F21" s="97"/>
      <c r="G21" s="97"/>
      <c r="H21" s="38">
        <f>H19+H20</f>
        <v>189.14</v>
      </c>
      <c r="I21" s="39"/>
      <c r="J21" s="33"/>
    </row>
    <row r="22" spans="1:10" ht="15.75" thickTop="1" x14ac:dyDescent="0.25">
      <c r="A22" s="6"/>
      <c r="B22" s="6"/>
      <c r="C22" s="7"/>
      <c r="D22" s="7"/>
      <c r="E22" s="7"/>
      <c r="F22" s="7"/>
      <c r="G22" s="7"/>
      <c r="H22" s="7"/>
    </row>
    <row r="23" spans="1:10" ht="15" customHeight="1" x14ac:dyDescent="0.25">
      <c r="A23" s="101" t="s">
        <v>4</v>
      </c>
      <c r="B23" s="101"/>
      <c r="C23" s="9" t="s">
        <v>5</v>
      </c>
      <c r="D23" s="10" t="s">
        <v>6</v>
      </c>
      <c r="E23" s="102" t="s">
        <v>7</v>
      </c>
      <c r="F23" s="102"/>
      <c r="G23" s="11" t="s">
        <v>8</v>
      </c>
      <c r="H23" s="11" t="s">
        <v>9</v>
      </c>
    </row>
    <row r="24" spans="1:10" ht="25.5" customHeight="1" x14ac:dyDescent="0.25">
      <c r="A24" s="103" t="s">
        <v>34</v>
      </c>
      <c r="B24" s="103"/>
      <c r="C24" s="12" t="s">
        <v>35</v>
      </c>
      <c r="D24" s="13" t="s">
        <v>24</v>
      </c>
      <c r="E24" s="104"/>
      <c r="F24" s="104"/>
      <c r="G24" s="14"/>
      <c r="H24" s="15">
        <f>H34</f>
        <v>226.13</v>
      </c>
    </row>
    <row r="25" spans="1:10" x14ac:dyDescent="0.25">
      <c r="A25" s="105" t="s">
        <v>13</v>
      </c>
      <c r="B25" s="105"/>
      <c r="C25" s="17" t="s">
        <v>14</v>
      </c>
      <c r="D25" s="18"/>
      <c r="E25" s="18"/>
      <c r="F25" s="19"/>
      <c r="G25" s="19"/>
      <c r="H25" s="20"/>
    </row>
    <row r="26" spans="1:10" ht="15" customHeight="1" x14ac:dyDescent="0.25">
      <c r="A26" s="30" t="s">
        <v>36</v>
      </c>
      <c r="B26" s="31">
        <f>B10</f>
        <v>6111</v>
      </c>
      <c r="C26" s="24" t="s">
        <v>18</v>
      </c>
      <c r="D26" s="25" t="s">
        <v>17</v>
      </c>
      <c r="E26" s="95">
        <v>6</v>
      </c>
      <c r="F26" s="95"/>
      <c r="G26" s="26">
        <f>G10</f>
        <v>7.61</v>
      </c>
      <c r="H26" s="27">
        <f>ROUND(G26*E26,2)</f>
        <v>45.66</v>
      </c>
    </row>
    <row r="27" spans="1:10" ht="15" customHeight="1" x14ac:dyDescent="0.25">
      <c r="A27" s="6"/>
      <c r="B27" s="6"/>
      <c r="C27" s="96" t="s">
        <v>19</v>
      </c>
      <c r="D27" s="96"/>
      <c r="E27" s="96"/>
      <c r="F27" s="96"/>
      <c r="G27" s="96"/>
      <c r="H27" s="32">
        <f>SUM(H26:H26)</f>
        <v>45.66</v>
      </c>
    </row>
    <row r="28" spans="1:10" ht="15" customHeight="1" x14ac:dyDescent="0.25">
      <c r="A28" s="98" t="s">
        <v>20</v>
      </c>
      <c r="B28" s="98"/>
      <c r="C28" s="99" t="s">
        <v>21</v>
      </c>
      <c r="D28" s="99"/>
      <c r="E28" s="99"/>
      <c r="F28" s="19"/>
      <c r="G28" s="19"/>
      <c r="H28" s="20"/>
    </row>
    <row r="29" spans="1:10" x14ac:dyDescent="0.25">
      <c r="A29" s="30" t="s">
        <v>15</v>
      </c>
      <c r="B29" s="31">
        <v>370</v>
      </c>
      <c r="C29" s="24" t="s">
        <v>37</v>
      </c>
      <c r="D29" s="25" t="s">
        <v>24</v>
      </c>
      <c r="E29" s="95">
        <v>0.49</v>
      </c>
      <c r="F29" s="95"/>
      <c r="G29" s="26">
        <v>22.03</v>
      </c>
      <c r="H29" s="27">
        <f>ROUND(G29*E29,2)</f>
        <v>10.79</v>
      </c>
    </row>
    <row r="30" spans="1:10" ht="18" x14ac:dyDescent="0.25">
      <c r="A30" s="30" t="s">
        <v>15</v>
      </c>
      <c r="B30" s="31">
        <v>643</v>
      </c>
      <c r="C30" s="24" t="s">
        <v>38</v>
      </c>
      <c r="D30" s="25" t="s">
        <v>17</v>
      </c>
      <c r="E30" s="95">
        <v>0.65</v>
      </c>
      <c r="F30" s="95"/>
      <c r="G30" s="26">
        <v>1.58</v>
      </c>
      <c r="H30" s="27">
        <f>ROUND(G30*E30,2)</f>
        <v>1.03</v>
      </c>
    </row>
    <row r="31" spans="1:10" ht="15" customHeight="1" x14ac:dyDescent="0.25">
      <c r="A31" s="30" t="s">
        <v>15</v>
      </c>
      <c r="B31" s="31">
        <v>1379</v>
      </c>
      <c r="C31" s="24" t="s">
        <v>39</v>
      </c>
      <c r="D31" s="25" t="s">
        <v>30</v>
      </c>
      <c r="E31" s="95">
        <v>150</v>
      </c>
      <c r="F31" s="95"/>
      <c r="G31" s="26">
        <v>0.52</v>
      </c>
      <c r="H31" s="27">
        <f>ROUND(G31*E31,2)</f>
        <v>78</v>
      </c>
    </row>
    <row r="32" spans="1:10" ht="15" customHeight="1" x14ac:dyDescent="0.25">
      <c r="A32" s="30" t="s">
        <v>15</v>
      </c>
      <c r="B32" s="31">
        <v>4718</v>
      </c>
      <c r="C32" s="24" t="s">
        <v>40</v>
      </c>
      <c r="D32" s="25" t="s">
        <v>24</v>
      </c>
      <c r="E32" s="95">
        <v>0.98</v>
      </c>
      <c r="F32" s="95"/>
      <c r="G32" s="26">
        <v>92.5</v>
      </c>
      <c r="H32" s="27">
        <f>ROUND(G32*E32,2)</f>
        <v>90.65</v>
      </c>
    </row>
    <row r="33" spans="1:8" ht="15" customHeight="1" x14ac:dyDescent="0.25">
      <c r="A33" s="30"/>
      <c r="B33" s="6"/>
      <c r="C33" s="96" t="s">
        <v>31</v>
      </c>
      <c r="D33" s="96"/>
      <c r="E33" s="96"/>
      <c r="F33" s="96"/>
      <c r="G33" s="96"/>
      <c r="H33" s="35">
        <f>SUM(H29:H32)</f>
        <v>180.47</v>
      </c>
    </row>
    <row r="34" spans="1:8" ht="15.75" customHeight="1" thickBot="1" x14ac:dyDescent="0.3">
      <c r="A34" s="37"/>
      <c r="B34" s="37"/>
      <c r="C34" s="97" t="s">
        <v>33</v>
      </c>
      <c r="D34" s="97"/>
      <c r="E34" s="97"/>
      <c r="F34" s="97"/>
      <c r="G34" s="97"/>
      <c r="H34" s="38">
        <f>SUM(H27,H33)</f>
        <v>226.13</v>
      </c>
    </row>
    <row r="35" spans="1:8" ht="9" customHeight="1" thickTop="1" x14ac:dyDescent="0.25"/>
    <row r="36" spans="1:8" x14ac:dyDescent="0.25">
      <c r="A36" s="94" t="e">
        <f>#REF!</f>
        <v>#REF!</v>
      </c>
      <c r="B36" s="94"/>
      <c r="C36" s="94"/>
      <c r="D36" s="94"/>
      <c r="E36" s="94"/>
      <c r="F36" s="94"/>
      <c r="G36" s="94"/>
      <c r="H36" s="94"/>
    </row>
    <row r="37" spans="1:8" x14ac:dyDescent="0.25">
      <c r="A37" s="6"/>
      <c r="B37" s="6"/>
    </row>
    <row r="38" spans="1:8" x14ac:dyDescent="0.25">
      <c r="A38" s="6"/>
      <c r="B38" s="6"/>
    </row>
  </sheetData>
  <sheetProtection selectLockedCells="1" selectUnlockedCells="1"/>
  <mergeCells count="38">
    <mergeCell ref="A1:H1"/>
    <mergeCell ref="A2:H2"/>
    <mergeCell ref="A4:H4"/>
    <mergeCell ref="A6:B6"/>
    <mergeCell ref="E6:F6"/>
    <mergeCell ref="E16:F16"/>
    <mergeCell ref="A7:B7"/>
    <mergeCell ref="E7:F7"/>
    <mergeCell ref="A8:B8"/>
    <mergeCell ref="E9:F9"/>
    <mergeCell ref="E10:F10"/>
    <mergeCell ref="C11:G11"/>
    <mergeCell ref="A12:B12"/>
    <mergeCell ref="C12:E12"/>
    <mergeCell ref="E13:F13"/>
    <mergeCell ref="E14:F14"/>
    <mergeCell ref="E15:F15"/>
    <mergeCell ref="A28:B28"/>
    <mergeCell ref="C28:E28"/>
    <mergeCell ref="E17:F17"/>
    <mergeCell ref="C18:G18"/>
    <mergeCell ref="C19:G19"/>
    <mergeCell ref="C20:G20"/>
    <mergeCell ref="C21:G21"/>
    <mergeCell ref="A23:B23"/>
    <mergeCell ref="E23:F23"/>
    <mergeCell ref="A24:B24"/>
    <mergeCell ref="E24:F24"/>
    <mergeCell ref="A25:B25"/>
    <mergeCell ref="E26:F26"/>
    <mergeCell ref="C27:G27"/>
    <mergeCell ref="A36:H36"/>
    <mergeCell ref="E29:F29"/>
    <mergeCell ref="E30:F30"/>
    <mergeCell ref="E31:F31"/>
    <mergeCell ref="E32:F32"/>
    <mergeCell ref="C33:G33"/>
    <mergeCell ref="C34:G34"/>
  </mergeCells>
  <printOptions horizontalCentered="1"/>
  <pageMargins left="0.70866141732283472" right="0.51181102362204722" top="0.78740157480314965" bottom="0.78740157480314965" header="0.51181102362204722" footer="0.51181102362204722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="60" zoomScaleNormal="100" workbookViewId="0">
      <selection activeCell="A17" sqref="A17:G17"/>
    </sheetView>
  </sheetViews>
  <sheetFormatPr defaultRowHeight="15" x14ac:dyDescent="0.25"/>
  <cols>
    <col min="1" max="1" width="10.140625" customWidth="1"/>
    <col min="2" max="2" width="34" customWidth="1"/>
    <col min="3" max="3" width="21.7109375" customWidth="1"/>
    <col min="4" max="4" width="10.5703125" customWidth="1"/>
    <col min="5" max="5" width="12.28515625" customWidth="1"/>
    <col min="6" max="6" width="12.7109375" customWidth="1"/>
    <col min="7" max="7" width="14" customWidth="1"/>
    <col min="8" max="8" width="13.28515625" customWidth="1"/>
  </cols>
  <sheetData>
    <row r="1" spans="1:8" ht="15" customHeight="1" x14ac:dyDescent="0.25">
      <c r="A1" s="106" t="str">
        <f>'[2]Planilha Resumo'!A1:J1</f>
        <v>COMPANHIA DO DESENVOLVIMENTO DOS VALES DO SÃO FRANCISCO E DO PARNAIBA</v>
      </c>
      <c r="B1" s="106"/>
      <c r="C1" s="106"/>
      <c r="D1" s="106"/>
      <c r="E1" s="106"/>
      <c r="F1" s="106"/>
      <c r="G1" s="106"/>
      <c r="H1" s="93"/>
    </row>
    <row r="2" spans="1:8" ht="15" customHeight="1" x14ac:dyDescent="0.25">
      <c r="A2" s="106" t="s">
        <v>131</v>
      </c>
      <c r="B2" s="106"/>
      <c r="C2" s="106"/>
      <c r="D2" s="106"/>
      <c r="E2" s="106"/>
      <c r="F2" s="106"/>
      <c r="G2" s="106"/>
      <c r="H2" s="93"/>
    </row>
    <row r="3" spans="1:8" ht="15.75" thickBot="1" x14ac:dyDescent="0.3"/>
    <row r="4" spans="1:8" ht="15" customHeight="1" x14ac:dyDescent="0.25">
      <c r="A4" s="120" t="s">
        <v>41</v>
      </c>
      <c r="B4" s="121"/>
      <c r="C4" s="121"/>
      <c r="D4" s="121"/>
      <c r="E4" s="121"/>
      <c r="F4" s="121"/>
      <c r="G4" s="122"/>
      <c r="H4" s="40"/>
    </row>
    <row r="5" spans="1:8" x14ac:dyDescent="0.25">
      <c r="A5" s="41" t="s">
        <v>42</v>
      </c>
      <c r="B5" s="42" t="s">
        <v>43</v>
      </c>
      <c r="C5" s="42" t="s">
        <v>44</v>
      </c>
      <c r="D5" s="42" t="s">
        <v>45</v>
      </c>
      <c r="E5" s="42" t="s">
        <v>46</v>
      </c>
      <c r="F5" s="42" t="s">
        <v>47</v>
      </c>
      <c r="G5" s="43" t="s">
        <v>48</v>
      </c>
      <c r="H5" s="44"/>
    </row>
    <row r="6" spans="1:8" x14ac:dyDescent="0.25">
      <c r="A6" s="45" t="s">
        <v>10</v>
      </c>
      <c r="B6" s="113" t="s">
        <v>49</v>
      </c>
      <c r="C6" s="113"/>
      <c r="D6" s="113"/>
      <c r="E6" s="113"/>
      <c r="F6" s="113"/>
      <c r="G6" s="114"/>
      <c r="H6" s="46"/>
    </row>
    <row r="7" spans="1:8" x14ac:dyDescent="0.25">
      <c r="A7" s="47" t="s">
        <v>13</v>
      </c>
      <c r="B7" s="48" t="s">
        <v>50</v>
      </c>
      <c r="C7" s="49">
        <v>2707</v>
      </c>
      <c r="D7" s="50" t="s">
        <v>51</v>
      </c>
      <c r="E7" s="51">
        <v>10</v>
      </c>
      <c r="F7" s="52">
        <v>99</v>
      </c>
      <c r="G7" s="53">
        <f>ROUND(E7*F7,2)</f>
        <v>990</v>
      </c>
      <c r="H7" s="44"/>
    </row>
    <row r="8" spans="1:8" x14ac:dyDescent="0.25">
      <c r="A8" s="47" t="s">
        <v>20</v>
      </c>
      <c r="B8" s="48" t="s">
        <v>52</v>
      </c>
      <c r="C8" s="49">
        <v>4069</v>
      </c>
      <c r="D8" s="50" t="s">
        <v>51</v>
      </c>
      <c r="E8" s="51">
        <f>E7</f>
        <v>10</v>
      </c>
      <c r="F8" s="52">
        <v>27.98</v>
      </c>
      <c r="G8" s="53">
        <f>ROUND(E8*F8,2)</f>
        <v>279.8</v>
      </c>
      <c r="H8" s="44"/>
    </row>
    <row r="9" spans="1:8" x14ac:dyDescent="0.25">
      <c r="A9" s="47" t="s">
        <v>53</v>
      </c>
      <c r="B9" s="48" t="s">
        <v>54</v>
      </c>
      <c r="C9" s="49">
        <v>4093</v>
      </c>
      <c r="D9" s="50" t="s">
        <v>51</v>
      </c>
      <c r="E9" s="51">
        <v>10</v>
      </c>
      <c r="F9" s="52">
        <v>12.36</v>
      </c>
      <c r="G9" s="53">
        <f>ROUND(E9*F9,2)</f>
        <v>123.6</v>
      </c>
      <c r="H9" s="44"/>
    </row>
    <row r="10" spans="1:8" x14ac:dyDescent="0.25">
      <c r="A10" s="47"/>
      <c r="B10" s="113" t="s">
        <v>55</v>
      </c>
      <c r="C10" s="113"/>
      <c r="D10" s="113"/>
      <c r="E10" s="113"/>
      <c r="F10" s="113"/>
      <c r="G10" s="54">
        <f>SUBTOTAL(9,G7:G9)</f>
        <v>1393.3999999999999</v>
      </c>
      <c r="H10" s="46"/>
    </row>
    <row r="11" spans="1:8" x14ac:dyDescent="0.25">
      <c r="A11" s="110"/>
      <c r="B11" s="111"/>
      <c r="C11" s="111"/>
      <c r="D11" s="111"/>
      <c r="E11" s="111"/>
      <c r="F11" s="111"/>
      <c r="G11" s="112"/>
      <c r="H11" s="55"/>
    </row>
    <row r="12" spans="1:8" x14ac:dyDescent="0.25">
      <c r="A12" s="45" t="s">
        <v>34</v>
      </c>
      <c r="B12" s="113" t="s">
        <v>56</v>
      </c>
      <c r="C12" s="113"/>
      <c r="D12" s="113"/>
      <c r="E12" s="113"/>
      <c r="F12" s="113"/>
      <c r="G12" s="114"/>
      <c r="H12" s="46"/>
    </row>
    <row r="13" spans="1:8" x14ac:dyDescent="0.25">
      <c r="A13" s="47" t="s">
        <v>57</v>
      </c>
      <c r="B13" s="48" t="s">
        <v>58</v>
      </c>
      <c r="C13" s="49">
        <v>12893</v>
      </c>
      <c r="D13" s="50" t="s">
        <v>59</v>
      </c>
      <c r="E13" s="51">
        <v>5</v>
      </c>
      <c r="F13" s="52">
        <v>66.91</v>
      </c>
      <c r="G13" s="53">
        <f>ROUND(E13*F13,2)</f>
        <v>334.55</v>
      </c>
      <c r="H13" s="44"/>
    </row>
    <row r="14" spans="1:8" x14ac:dyDescent="0.25">
      <c r="A14" s="47" t="s">
        <v>60</v>
      </c>
      <c r="B14" s="48" t="s">
        <v>61</v>
      </c>
      <c r="C14" s="49">
        <v>12892</v>
      </c>
      <c r="D14" s="50" t="s">
        <v>59</v>
      </c>
      <c r="E14" s="51">
        <f>E13</f>
        <v>5</v>
      </c>
      <c r="F14" s="52">
        <v>12.54</v>
      </c>
      <c r="G14" s="53">
        <f>ROUND(E14*F14,2)</f>
        <v>62.7</v>
      </c>
      <c r="H14" s="44"/>
    </row>
    <row r="15" spans="1:8" x14ac:dyDescent="0.25">
      <c r="A15" s="47" t="s">
        <v>62</v>
      </c>
      <c r="B15" s="48" t="s">
        <v>63</v>
      </c>
      <c r="C15" s="49">
        <v>12895</v>
      </c>
      <c r="D15" s="50" t="s">
        <v>64</v>
      </c>
      <c r="E15" s="51">
        <f>E14</f>
        <v>5</v>
      </c>
      <c r="F15" s="52">
        <v>13.94</v>
      </c>
      <c r="G15" s="53">
        <f>ROUND(E15*F15,2)</f>
        <v>69.7</v>
      </c>
      <c r="H15" s="44"/>
    </row>
    <row r="16" spans="1:8" x14ac:dyDescent="0.25">
      <c r="A16" s="47"/>
      <c r="B16" s="113" t="s">
        <v>65</v>
      </c>
      <c r="C16" s="113"/>
      <c r="D16" s="113"/>
      <c r="E16" s="113"/>
      <c r="F16" s="113"/>
      <c r="G16" s="54">
        <f>SUBTOTAL(9,G13:G15)</f>
        <v>466.95</v>
      </c>
      <c r="H16" s="46"/>
    </row>
    <row r="17" spans="1:8" x14ac:dyDescent="0.25">
      <c r="A17" s="110"/>
      <c r="B17" s="111"/>
      <c r="C17" s="111"/>
      <c r="D17" s="111"/>
      <c r="E17" s="111"/>
      <c r="F17" s="111"/>
      <c r="G17" s="112"/>
      <c r="H17" s="55"/>
    </row>
    <row r="18" spans="1:8" x14ac:dyDescent="0.25">
      <c r="A18" s="45" t="s">
        <v>66</v>
      </c>
      <c r="B18" s="113" t="s">
        <v>67</v>
      </c>
      <c r="C18" s="113"/>
      <c r="D18" s="113"/>
      <c r="E18" s="113"/>
      <c r="F18" s="113"/>
      <c r="G18" s="114"/>
      <c r="H18" s="46"/>
    </row>
    <row r="19" spans="1:8" x14ac:dyDescent="0.25">
      <c r="A19" s="47" t="s">
        <v>68</v>
      </c>
      <c r="B19" s="48" t="s">
        <v>69</v>
      </c>
      <c r="C19" s="49">
        <v>2711</v>
      </c>
      <c r="D19" s="50" t="s">
        <v>64</v>
      </c>
      <c r="E19" s="51">
        <v>2</v>
      </c>
      <c r="F19" s="51">
        <v>92</v>
      </c>
      <c r="G19" s="53">
        <f>ROUND(E19*F19,2)</f>
        <v>184</v>
      </c>
      <c r="H19" s="44"/>
    </row>
    <row r="20" spans="1:8" x14ac:dyDescent="0.25">
      <c r="A20" s="47" t="s">
        <v>70</v>
      </c>
      <c r="B20" s="48" t="s">
        <v>71</v>
      </c>
      <c r="C20" s="49"/>
      <c r="D20" s="50" t="s">
        <v>64</v>
      </c>
      <c r="E20" s="51">
        <v>3</v>
      </c>
      <c r="F20" s="51">
        <v>10</v>
      </c>
      <c r="G20" s="53">
        <f>ROUND(E20*F20,2)</f>
        <v>30</v>
      </c>
      <c r="H20" s="44"/>
    </row>
    <row r="21" spans="1:8" x14ac:dyDescent="0.25">
      <c r="A21" s="47" t="s">
        <v>72</v>
      </c>
      <c r="B21" s="48" t="s">
        <v>73</v>
      </c>
      <c r="C21" s="49">
        <v>2709</v>
      </c>
      <c r="D21" s="50" t="s">
        <v>64</v>
      </c>
      <c r="E21" s="51">
        <v>3</v>
      </c>
      <c r="F21" s="51">
        <v>19.899999999999999</v>
      </c>
      <c r="G21" s="53">
        <f>ROUND(E21*F21,2)</f>
        <v>59.7</v>
      </c>
      <c r="H21" s="44"/>
    </row>
    <row r="22" spans="1:8" x14ac:dyDescent="0.25">
      <c r="A22" s="47"/>
      <c r="B22" s="113" t="s">
        <v>74</v>
      </c>
      <c r="C22" s="113"/>
      <c r="D22" s="113"/>
      <c r="E22" s="113"/>
      <c r="F22" s="113"/>
      <c r="G22" s="54">
        <f>SUBTOTAL(9,G19:G21)</f>
        <v>273.7</v>
      </c>
      <c r="H22" s="46"/>
    </row>
    <row r="23" spans="1:8" s="57" customFormat="1" x14ac:dyDescent="0.25">
      <c r="A23" s="115"/>
      <c r="B23" s="116"/>
      <c r="C23" s="116"/>
      <c r="D23" s="116"/>
      <c r="E23" s="116"/>
      <c r="F23" s="116"/>
      <c r="G23" s="117"/>
      <c r="H23" s="56"/>
    </row>
    <row r="24" spans="1:8" x14ac:dyDescent="0.25">
      <c r="A24" s="118" t="s">
        <v>75</v>
      </c>
      <c r="B24" s="119"/>
      <c r="C24" s="119"/>
      <c r="D24" s="119"/>
      <c r="E24" s="119"/>
      <c r="F24" s="119"/>
      <c r="G24" s="54">
        <f>SUBTOTAL(9,G7:G22)</f>
        <v>2134.0499999999997</v>
      </c>
      <c r="H24" s="46"/>
    </row>
    <row r="25" spans="1:8" x14ac:dyDescent="0.25">
      <c r="A25" s="118" t="s">
        <v>76</v>
      </c>
      <c r="B25" s="119"/>
      <c r="C25" s="119"/>
      <c r="D25" s="119"/>
      <c r="E25" s="119"/>
      <c r="F25" s="119"/>
      <c r="G25" s="54">
        <f>(G24*0.2938)</f>
        <v>626.98388999999997</v>
      </c>
      <c r="H25" s="46"/>
    </row>
    <row r="26" spans="1:8" ht="15.75" thickBot="1" x14ac:dyDescent="0.3">
      <c r="A26" s="108" t="s">
        <v>77</v>
      </c>
      <c r="B26" s="109"/>
      <c r="C26" s="109"/>
      <c r="D26" s="109"/>
      <c r="E26" s="109"/>
      <c r="F26" s="109"/>
      <c r="G26" s="58">
        <f>(G24+G25)</f>
        <v>2761.0338899999997</v>
      </c>
      <c r="H26" s="46"/>
    </row>
  </sheetData>
  <mergeCells count="15">
    <mergeCell ref="A26:F26"/>
    <mergeCell ref="A1:G1"/>
    <mergeCell ref="A2:G2"/>
    <mergeCell ref="A17:G17"/>
    <mergeCell ref="B18:G18"/>
    <mergeCell ref="B22:F22"/>
    <mergeCell ref="A23:G23"/>
    <mergeCell ref="A24:F24"/>
    <mergeCell ref="A25:F25"/>
    <mergeCell ref="A4:G4"/>
    <mergeCell ref="B6:G6"/>
    <mergeCell ref="B10:F10"/>
    <mergeCell ref="A11:G11"/>
    <mergeCell ref="B12:G12"/>
    <mergeCell ref="B16:F16"/>
  </mergeCells>
  <printOptions horizontalCentered="1"/>
  <pageMargins left="0.70866141732283472" right="0.51181102362204722" top="0.78740157480314965" bottom="0.78740157480314965" header="0.31496062992125984" footer="0.31496062992125984"/>
  <pageSetup paperSize="9" scale="75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view="pageBreakPreview" zoomScale="115" zoomScaleSheetLayoutView="115" workbookViewId="0">
      <selection activeCell="I28" sqref="I28"/>
    </sheetView>
  </sheetViews>
  <sheetFormatPr defaultRowHeight="15" x14ac:dyDescent="0.25"/>
  <cols>
    <col min="1" max="1" width="4.28515625" style="76" customWidth="1"/>
    <col min="2" max="2" width="37.5703125" style="76" customWidth="1"/>
    <col min="3" max="3" width="9.85546875" style="76" customWidth="1"/>
    <col min="4" max="4" width="11.28515625" style="76" customWidth="1"/>
  </cols>
  <sheetData>
    <row r="1" spans="1:8" ht="15" customHeight="1" x14ac:dyDescent="0.25">
      <c r="A1" s="106" t="str">
        <f>'[2]Planilha Resumo'!A1:J1</f>
        <v>COMPANHIA DO DESENVOLVIMENTO DOS VALES DO SÃO FRANCISCO E DO PARNAIBA</v>
      </c>
      <c r="B1" s="106"/>
      <c r="C1" s="106"/>
      <c r="D1" s="106"/>
      <c r="E1" s="106"/>
      <c r="F1" s="106"/>
      <c r="G1" s="93"/>
    </row>
    <row r="2" spans="1:8" ht="26.25" customHeight="1" x14ac:dyDescent="0.25">
      <c r="A2" s="106" t="s">
        <v>131</v>
      </c>
      <c r="B2" s="106"/>
      <c r="C2" s="106"/>
      <c r="D2" s="106"/>
      <c r="E2" s="106"/>
      <c r="F2" s="106"/>
      <c r="G2" s="93"/>
    </row>
    <row r="3" spans="1:8" ht="9.75" customHeight="1" x14ac:dyDescent="0.25">
      <c r="A3" s="2"/>
      <c r="B3" s="2"/>
      <c r="C3" s="2"/>
      <c r="D3" s="2"/>
      <c r="E3" s="2"/>
      <c r="F3" s="2"/>
      <c r="G3" s="93"/>
    </row>
    <row r="4" spans="1:8" ht="21" customHeight="1" x14ac:dyDescent="0.25">
      <c r="A4" s="126" t="s">
        <v>78</v>
      </c>
      <c r="B4" s="126"/>
      <c r="C4" s="126"/>
      <c r="D4" s="126"/>
      <c r="E4" s="126"/>
      <c r="F4" s="126"/>
    </row>
    <row r="5" spans="1:8" ht="7.5" customHeight="1" x14ac:dyDescent="0.25">
      <c r="A5" s="127" t="s">
        <v>4</v>
      </c>
      <c r="B5" s="127" t="s">
        <v>5</v>
      </c>
      <c r="C5" s="128"/>
      <c r="D5" s="129" t="s">
        <v>79</v>
      </c>
      <c r="E5" s="130"/>
      <c r="F5" s="129" t="s">
        <v>80</v>
      </c>
      <c r="G5" s="123"/>
      <c r="H5" s="123"/>
    </row>
    <row r="6" spans="1:8" s="59" customFormat="1" ht="34.5" customHeight="1" x14ac:dyDescent="0.25">
      <c r="A6" s="127"/>
      <c r="B6" s="127"/>
      <c r="C6" s="128"/>
      <c r="D6" s="129"/>
      <c r="E6" s="131"/>
      <c r="F6" s="129"/>
      <c r="G6" s="123"/>
      <c r="H6" s="123"/>
    </row>
    <row r="7" spans="1:8" x14ac:dyDescent="0.25">
      <c r="A7" s="60"/>
      <c r="B7" s="60"/>
      <c r="C7" s="60"/>
      <c r="D7" s="61"/>
      <c r="E7" s="60"/>
      <c r="F7" s="61"/>
      <c r="G7" s="124"/>
      <c r="H7" s="124"/>
    </row>
    <row r="8" spans="1:8" x14ac:dyDescent="0.25">
      <c r="A8" s="62">
        <v>1</v>
      </c>
      <c r="B8" s="63" t="s">
        <v>81</v>
      </c>
      <c r="C8" s="63"/>
      <c r="D8" s="64"/>
      <c r="E8" s="64"/>
      <c r="F8" s="64">
        <v>0.05</v>
      </c>
      <c r="G8" s="65"/>
      <c r="H8" s="65"/>
    </row>
    <row r="9" spans="1:8" s="59" customFormat="1" x14ac:dyDescent="0.25">
      <c r="A9" s="60"/>
      <c r="B9" s="66"/>
      <c r="C9" s="66"/>
      <c r="D9" s="67"/>
      <c r="E9" s="67"/>
      <c r="F9" s="67"/>
      <c r="G9" s="68"/>
      <c r="H9" s="68"/>
    </row>
    <row r="10" spans="1:8" x14ac:dyDescent="0.25">
      <c r="A10" s="62">
        <v>2</v>
      </c>
      <c r="B10" s="63" t="s">
        <v>82</v>
      </c>
      <c r="C10" s="63"/>
      <c r="D10" s="64">
        <f>SUM(D11:D14)</f>
        <v>0.1115</v>
      </c>
      <c r="E10" s="64"/>
      <c r="F10" s="64"/>
      <c r="G10" s="68"/>
      <c r="H10" s="68"/>
    </row>
    <row r="11" spans="1:8" x14ac:dyDescent="0.25">
      <c r="A11" s="69" t="s">
        <v>57</v>
      </c>
      <c r="B11" s="66" t="s">
        <v>83</v>
      </c>
      <c r="C11" s="66"/>
      <c r="D11" s="67">
        <v>0.03</v>
      </c>
      <c r="E11" s="67"/>
      <c r="F11" s="67"/>
      <c r="G11" s="68"/>
      <c r="H11" s="68"/>
    </row>
    <row r="12" spans="1:8" x14ac:dyDescent="0.25">
      <c r="A12" s="69" t="s">
        <v>60</v>
      </c>
      <c r="B12" s="66" t="s">
        <v>84</v>
      </c>
      <c r="C12" s="66"/>
      <c r="D12" s="67">
        <v>6.4999999999999997E-3</v>
      </c>
      <c r="E12" s="67"/>
      <c r="F12" s="67"/>
      <c r="G12" s="68"/>
      <c r="H12" s="68"/>
    </row>
    <row r="13" spans="1:8" x14ac:dyDescent="0.25">
      <c r="A13" s="69" t="s">
        <v>62</v>
      </c>
      <c r="B13" s="66" t="s">
        <v>85</v>
      </c>
      <c r="C13" s="66"/>
      <c r="D13" s="67">
        <v>0.03</v>
      </c>
      <c r="E13" s="67"/>
      <c r="F13" s="67"/>
      <c r="G13" s="68"/>
      <c r="H13" s="68"/>
    </row>
    <row r="14" spans="1:8" s="59" customFormat="1" x14ac:dyDescent="0.25">
      <c r="A14" s="69" t="s">
        <v>86</v>
      </c>
      <c r="B14" s="66" t="s">
        <v>87</v>
      </c>
      <c r="C14" s="66"/>
      <c r="D14" s="67">
        <v>4.4999999999999998E-2</v>
      </c>
      <c r="E14" s="67"/>
      <c r="F14" s="67"/>
      <c r="G14" s="68"/>
      <c r="H14" s="68"/>
    </row>
    <row r="15" spans="1:8" x14ac:dyDescent="0.25">
      <c r="A15" s="60"/>
      <c r="B15" s="66"/>
      <c r="C15" s="66"/>
      <c r="D15" s="67"/>
      <c r="E15" s="67"/>
      <c r="F15" s="67"/>
      <c r="G15" s="68"/>
      <c r="H15" s="68"/>
    </row>
    <row r="16" spans="1:8" s="59" customFormat="1" x14ac:dyDescent="0.25">
      <c r="A16" s="62">
        <v>3</v>
      </c>
      <c r="B16" s="63" t="s">
        <v>88</v>
      </c>
      <c r="C16" s="63"/>
      <c r="D16" s="64"/>
      <c r="E16" s="64"/>
      <c r="F16" s="64">
        <v>0.01</v>
      </c>
      <c r="G16" s="65"/>
      <c r="H16" s="65"/>
    </row>
    <row r="17" spans="1:8" x14ac:dyDescent="0.25">
      <c r="A17" s="62"/>
      <c r="B17" s="63"/>
      <c r="C17" s="63"/>
      <c r="D17" s="64"/>
      <c r="E17" s="64"/>
      <c r="F17" s="64"/>
      <c r="G17" s="68"/>
      <c r="H17" s="68"/>
    </row>
    <row r="18" spans="1:8" s="59" customFormat="1" x14ac:dyDescent="0.25">
      <c r="A18" s="62">
        <v>4</v>
      </c>
      <c r="B18" s="63" t="s">
        <v>89</v>
      </c>
      <c r="C18" s="63"/>
      <c r="D18" s="64"/>
      <c r="E18" s="64"/>
      <c r="F18" s="64">
        <v>3.3E-3</v>
      </c>
      <c r="G18" s="65"/>
      <c r="H18" s="65"/>
    </row>
    <row r="19" spans="1:8" x14ac:dyDescent="0.25">
      <c r="A19" s="60"/>
      <c r="B19" s="66"/>
      <c r="C19" s="66"/>
      <c r="D19" s="67"/>
      <c r="E19" s="67"/>
      <c r="F19" s="67"/>
      <c r="G19" s="68"/>
      <c r="H19" s="68"/>
    </row>
    <row r="20" spans="1:8" ht="14.1" customHeight="1" x14ac:dyDescent="0.25">
      <c r="A20" s="62">
        <v>5</v>
      </c>
      <c r="B20" s="63" t="s">
        <v>90</v>
      </c>
      <c r="C20" s="63"/>
      <c r="D20" s="64"/>
      <c r="E20" s="64"/>
      <c r="F20" s="64">
        <v>1.04E-2</v>
      </c>
      <c r="G20" s="65"/>
      <c r="H20" s="65"/>
    </row>
    <row r="21" spans="1:8" x14ac:dyDescent="0.25">
      <c r="A21" s="60"/>
      <c r="B21" s="66"/>
      <c r="C21" s="66"/>
      <c r="D21" s="67"/>
      <c r="E21" s="67"/>
      <c r="F21" s="67"/>
      <c r="G21" s="68"/>
      <c r="H21" s="68"/>
    </row>
    <row r="22" spans="1:8" x14ac:dyDescent="0.25">
      <c r="A22" s="62">
        <v>6</v>
      </c>
      <c r="B22" s="63" t="s">
        <v>91</v>
      </c>
      <c r="C22" s="63"/>
      <c r="D22" s="64"/>
      <c r="E22" s="64"/>
      <c r="F22" s="64">
        <v>7.0000000000000007E-2</v>
      </c>
      <c r="G22" s="65"/>
      <c r="H22" s="65"/>
    </row>
    <row r="23" spans="1:8" x14ac:dyDescent="0.25">
      <c r="A23" s="66"/>
      <c r="B23" s="66"/>
      <c r="C23" s="66"/>
      <c r="D23" s="67"/>
      <c r="E23" s="67"/>
      <c r="F23" s="67"/>
      <c r="G23" s="70"/>
      <c r="H23" s="70"/>
    </row>
    <row r="24" spans="1:8" x14ac:dyDescent="0.25">
      <c r="A24" s="71"/>
      <c r="B24" s="72" t="s">
        <v>92</v>
      </c>
      <c r="C24" s="71"/>
      <c r="D24" s="73"/>
      <c r="E24" s="73"/>
      <c r="F24" s="73">
        <v>0.29382487608328689</v>
      </c>
      <c r="G24" s="74"/>
      <c r="H24" s="74"/>
    </row>
    <row r="25" spans="1:8" x14ac:dyDescent="0.25">
      <c r="A25" s="75"/>
      <c r="B25" s="75"/>
      <c r="C25" s="75"/>
      <c r="D25" s="75"/>
      <c r="E25" s="75"/>
      <c r="F25" s="75"/>
      <c r="G25" s="75"/>
      <c r="H25" s="75"/>
    </row>
    <row r="26" spans="1:8" ht="15" customHeight="1" x14ac:dyDescent="0.25">
      <c r="A26" s="125" t="s">
        <v>93</v>
      </c>
      <c r="B26" s="125"/>
      <c r="C26" s="125"/>
      <c r="D26" s="125"/>
      <c r="E26" s="125"/>
      <c r="F26" s="125"/>
      <c r="G26" s="75"/>
      <c r="H26" s="75"/>
    </row>
    <row r="27" spans="1:8" ht="15" customHeight="1" x14ac:dyDescent="0.25">
      <c r="A27" s="125" t="s">
        <v>94</v>
      </c>
      <c r="B27" s="125"/>
      <c r="C27" s="125"/>
      <c r="D27" s="125"/>
      <c r="E27" s="125"/>
      <c r="F27" s="125"/>
      <c r="G27" s="75"/>
      <c r="H27" s="75"/>
    </row>
  </sheetData>
  <sheetProtection selectLockedCells="1" selectUnlockedCells="1"/>
  <mergeCells count="13">
    <mergeCell ref="G5:H6"/>
    <mergeCell ref="G7:H7"/>
    <mergeCell ref="A26:F26"/>
    <mergeCell ref="A27:F27"/>
    <mergeCell ref="A1:F1"/>
    <mergeCell ref="A2:F2"/>
    <mergeCell ref="A4:F4"/>
    <mergeCell ref="A5:A6"/>
    <mergeCell ref="B5:B6"/>
    <mergeCell ref="C5:C6"/>
    <mergeCell ref="D5:D6"/>
    <mergeCell ref="E5:E6"/>
    <mergeCell ref="F5:F6"/>
  </mergeCells>
  <printOptions horizontalCentered="1"/>
  <pageMargins left="0.70866141732283472" right="0.51181102362204722" top="0.78740157480314965" bottom="0.78740157480314965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showGridLines="0" tabSelected="1" view="pageBreakPreview" topLeftCell="A18" zoomScale="150" zoomScaleSheetLayoutView="150" workbookViewId="0">
      <selection activeCell="B39" sqref="B39"/>
    </sheetView>
  </sheetViews>
  <sheetFormatPr defaultRowHeight="15" x14ac:dyDescent="0.25"/>
  <cols>
    <col min="1" max="1" width="57.5703125" customWidth="1"/>
    <col min="2" max="2" width="33.5703125" customWidth="1"/>
  </cols>
  <sheetData>
    <row r="1" spans="1:3" ht="18" customHeight="1" x14ac:dyDescent="0.25">
      <c r="A1" s="134" t="str">
        <f>'Comp. B.D.I.OK'!A1:F1</f>
        <v>COMPANHIA DO DESENVOLVIMENTO DOS VALES DO SÃO FRANCISCO E DO PARNAIBA</v>
      </c>
      <c r="B1" s="134"/>
    </row>
    <row r="2" spans="1:3" ht="31.5" customHeight="1" x14ac:dyDescent="0.25">
      <c r="A2" s="135" t="str">
        <f>'Comp. B.D.I.OK'!A2:F2</f>
        <v>IMPLANTAÇÃO DE SISTEMA DE ABASTECIMENTO DE ÁGUA SIMPLIFICADO E COM REDE DE DISTRIBUIÇÃO</v>
      </c>
      <c r="B2" s="135"/>
    </row>
    <row r="3" spans="1:3" x14ac:dyDescent="0.25">
      <c r="A3" s="132" t="s">
        <v>132</v>
      </c>
      <c r="B3" s="132"/>
    </row>
    <row r="4" spans="1:3" x14ac:dyDescent="0.25">
      <c r="A4" s="77" t="s">
        <v>133</v>
      </c>
      <c r="B4" s="78"/>
    </row>
    <row r="5" spans="1:3" x14ac:dyDescent="0.25">
      <c r="A5" s="79" t="s">
        <v>134</v>
      </c>
      <c r="B5" s="80"/>
    </row>
    <row r="6" spans="1:3" x14ac:dyDescent="0.25">
      <c r="A6" s="81" t="s">
        <v>95</v>
      </c>
      <c r="B6" s="82" t="s">
        <v>96</v>
      </c>
    </row>
    <row r="7" spans="1:3" x14ac:dyDescent="0.25">
      <c r="A7" s="83" t="s">
        <v>97</v>
      </c>
      <c r="B7" s="84">
        <v>0</v>
      </c>
      <c r="C7" s="83"/>
    </row>
    <row r="8" spans="1:3" x14ac:dyDescent="0.25">
      <c r="A8" t="s">
        <v>98</v>
      </c>
      <c r="B8" s="84">
        <v>1.5</v>
      </c>
    </row>
    <row r="9" spans="1:3" x14ac:dyDescent="0.25">
      <c r="A9" t="s">
        <v>99</v>
      </c>
      <c r="B9" s="84">
        <v>1</v>
      </c>
    </row>
    <row r="10" spans="1:3" x14ac:dyDescent="0.25">
      <c r="A10" t="s">
        <v>100</v>
      </c>
      <c r="B10" s="84">
        <v>0.2</v>
      </c>
    </row>
    <row r="11" spans="1:3" x14ac:dyDescent="0.25">
      <c r="A11" t="s">
        <v>101</v>
      </c>
      <c r="B11" s="84">
        <v>0.6</v>
      </c>
    </row>
    <row r="12" spans="1:3" x14ac:dyDescent="0.25">
      <c r="A12" t="s">
        <v>102</v>
      </c>
      <c r="B12" s="84">
        <v>2.5</v>
      </c>
    </row>
    <row r="13" spans="1:3" x14ac:dyDescent="0.25">
      <c r="A13" t="s">
        <v>103</v>
      </c>
      <c r="B13" s="84">
        <v>3</v>
      </c>
    </row>
    <row r="14" spans="1:3" x14ac:dyDescent="0.25">
      <c r="A14" t="s">
        <v>104</v>
      </c>
      <c r="B14" s="84">
        <v>8</v>
      </c>
    </row>
    <row r="15" spans="1:3" x14ac:dyDescent="0.25">
      <c r="A15" t="s">
        <v>105</v>
      </c>
      <c r="B15" s="84">
        <v>0</v>
      </c>
    </row>
    <row r="16" spans="1:3" x14ac:dyDescent="0.25">
      <c r="A16" s="85" t="s">
        <v>106</v>
      </c>
      <c r="B16" s="86">
        <f>SUM(B7:B15)</f>
        <v>16.8</v>
      </c>
    </row>
    <row r="17" spans="1:2" x14ac:dyDescent="0.25">
      <c r="A17" s="87" t="s">
        <v>107</v>
      </c>
      <c r="B17" s="88"/>
    </row>
    <row r="18" spans="1:2" x14ac:dyDescent="0.25">
      <c r="A18" t="s">
        <v>108</v>
      </c>
      <c r="B18" s="89">
        <v>17.84</v>
      </c>
    </row>
    <row r="19" spans="1:2" x14ac:dyDescent="0.25">
      <c r="A19" t="s">
        <v>109</v>
      </c>
      <c r="B19" s="89">
        <v>3.95</v>
      </c>
    </row>
    <row r="20" spans="1:2" x14ac:dyDescent="0.25">
      <c r="A20" t="s">
        <v>110</v>
      </c>
      <c r="B20" s="89">
        <v>0.92</v>
      </c>
    </row>
    <row r="21" spans="1:2" x14ac:dyDescent="0.25">
      <c r="A21" t="s">
        <v>111</v>
      </c>
      <c r="B21" s="89">
        <v>11.02</v>
      </c>
    </row>
    <row r="22" spans="1:2" x14ac:dyDescent="0.25">
      <c r="A22" t="s">
        <v>112</v>
      </c>
      <c r="B22" s="89">
        <v>0.08</v>
      </c>
    </row>
    <row r="23" spans="1:2" x14ac:dyDescent="0.25">
      <c r="A23" t="s">
        <v>113</v>
      </c>
      <c r="B23" s="89">
        <v>0.73</v>
      </c>
    </row>
    <row r="24" spans="1:2" x14ac:dyDescent="0.25">
      <c r="A24" t="s">
        <v>114</v>
      </c>
      <c r="B24" s="89">
        <v>1.2</v>
      </c>
    </row>
    <row r="25" spans="1:2" x14ac:dyDescent="0.25">
      <c r="A25" t="s">
        <v>115</v>
      </c>
      <c r="B25" s="89">
        <v>0.12</v>
      </c>
    </row>
    <row r="26" spans="1:2" x14ac:dyDescent="0.25">
      <c r="A26" t="s">
        <v>116</v>
      </c>
      <c r="B26" s="89">
        <v>12.46</v>
      </c>
    </row>
    <row r="27" spans="1:2" x14ac:dyDescent="0.25">
      <c r="A27" t="s">
        <v>117</v>
      </c>
      <c r="B27" s="89">
        <v>0.03</v>
      </c>
    </row>
    <row r="28" spans="1:2" x14ac:dyDescent="0.25">
      <c r="A28" s="85" t="s">
        <v>118</v>
      </c>
      <c r="B28" s="86">
        <f>SUM(B18:B27)</f>
        <v>48.35</v>
      </c>
    </row>
    <row r="29" spans="1:2" x14ac:dyDescent="0.25">
      <c r="A29" s="87" t="s">
        <v>119</v>
      </c>
      <c r="B29" s="88"/>
    </row>
    <row r="30" spans="1:2" x14ac:dyDescent="0.25">
      <c r="A30" t="s">
        <v>120</v>
      </c>
      <c r="B30" s="136">
        <v>8.1</v>
      </c>
    </row>
    <row r="31" spans="1:2" x14ac:dyDescent="0.25">
      <c r="A31" t="s">
        <v>121</v>
      </c>
      <c r="B31" s="136">
        <v>0.19</v>
      </c>
    </row>
    <row r="32" spans="1:2" x14ac:dyDescent="0.25">
      <c r="A32" t="s">
        <v>122</v>
      </c>
      <c r="B32" s="136">
        <v>1.82</v>
      </c>
    </row>
    <row r="33" spans="1:3" x14ac:dyDescent="0.25">
      <c r="A33" t="s">
        <v>123</v>
      </c>
      <c r="B33" s="136">
        <v>5.22</v>
      </c>
    </row>
    <row r="34" spans="1:3" x14ac:dyDescent="0.25">
      <c r="A34" t="s">
        <v>124</v>
      </c>
      <c r="B34" s="136">
        <v>0.68</v>
      </c>
    </row>
    <row r="35" spans="1:3" x14ac:dyDescent="0.25">
      <c r="A35" s="85" t="s">
        <v>125</v>
      </c>
      <c r="B35" s="86">
        <f>SUM(B30:B34)</f>
        <v>16.009999999999998</v>
      </c>
    </row>
    <row r="36" spans="1:3" x14ac:dyDescent="0.25">
      <c r="A36" s="87" t="s">
        <v>126</v>
      </c>
      <c r="B36" s="88"/>
    </row>
    <row r="37" spans="1:3" x14ac:dyDescent="0.25">
      <c r="A37" s="90" t="s">
        <v>127</v>
      </c>
      <c r="B37" s="136">
        <v>8.1199999999999992</v>
      </c>
    </row>
    <row r="38" spans="1:3" ht="30.75" customHeight="1" x14ac:dyDescent="0.25">
      <c r="A38" s="91" t="s">
        <v>128</v>
      </c>
      <c r="B38" s="136">
        <v>0.68</v>
      </c>
    </row>
    <row r="39" spans="1:3" x14ac:dyDescent="0.25">
      <c r="A39" s="85" t="s">
        <v>129</v>
      </c>
      <c r="B39" s="86">
        <f>SUM(B37:B38)</f>
        <v>8.7999999999999989</v>
      </c>
    </row>
    <row r="40" spans="1:3" ht="15" customHeight="1" x14ac:dyDescent="0.25">
      <c r="A40" s="133"/>
      <c r="B40" s="133"/>
    </row>
    <row r="41" spans="1:3" x14ac:dyDescent="0.25">
      <c r="A41" s="92" t="s">
        <v>130</v>
      </c>
      <c r="B41" s="137">
        <f>SUM(B16,B28,B35,B39)</f>
        <v>89.96</v>
      </c>
    </row>
    <row r="42" spans="1:3" x14ac:dyDescent="0.25">
      <c r="C42" s="83"/>
    </row>
  </sheetData>
  <sheetProtection selectLockedCells="1" selectUnlockedCells="1"/>
  <mergeCells count="4">
    <mergeCell ref="A3:B3"/>
    <mergeCell ref="A40:B40"/>
    <mergeCell ref="A1:B1"/>
    <mergeCell ref="A2:B2"/>
  </mergeCells>
  <printOptions horizontalCentered="1"/>
  <pageMargins left="0.70866141732283472" right="0.51181102362204722" top="0.78740157480314965" bottom="0.78740157480314965" header="0.51181102362204722" footer="0.51181102362204722"/>
  <pageSetup paperSize="9" scale="9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Comp.Placa OK</vt:lpstr>
      <vt:lpstr>CPU ADM LOCAL OK</vt:lpstr>
      <vt:lpstr>Comp. B.D.I.OK</vt:lpstr>
      <vt:lpstr>Leis Sociais OK</vt:lpstr>
      <vt:lpstr>'Comp. B.D.I.OK'!Area_de_impressao</vt:lpstr>
      <vt:lpstr>'Comp.Placa OK'!Area_de_impressao</vt:lpstr>
      <vt:lpstr>'CPU ADM LOCAL OK'!Area_de_impressao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Henrique do Nascimento Fontineles</dc:creator>
  <cp:lastModifiedBy>Joamar Mendonca Carvalho</cp:lastModifiedBy>
  <cp:lastPrinted>2016-10-24T14:05:52Z</cp:lastPrinted>
  <dcterms:created xsi:type="dcterms:W3CDTF">2016-07-22T18:05:28Z</dcterms:created>
  <dcterms:modified xsi:type="dcterms:W3CDTF">2016-10-24T18:56:56Z</dcterms:modified>
</cp:coreProperties>
</file>