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66925"/>
  <mc:AlternateContent xmlns:mc="http://schemas.openxmlformats.org/markup-compatibility/2006">
    <mc:Choice Requires="x15">
      <x15ac:absPath xmlns:x15ac="http://schemas.microsoft.com/office/spreadsheetml/2010/11/ac" url="Z:\- ANO 2020\1 - EDITAIS_PUBLICADOS_2020\ED. Nº_14.2020_PE_SRP_MAQUINAS PESADAS_GRD\ANEXO I - TERMO_REFERÊNCIA_E_ANEXOS\ANEXO-VI-PLANILHA-DE-CUSTOS\"/>
    </mc:Choice>
  </mc:AlternateContent>
  <xr:revisionPtr revIDLastSave="0" documentId="13_ncr:1_{898D7C43-C82E-4707-A4DE-219A8E838508}" xr6:coauthVersionLast="45" xr6:coauthVersionMax="45" xr10:uidLastSave="{00000000-0000-0000-0000-000000000000}"/>
  <bookViews>
    <workbookView xWindow="23880" yWindow="-180" windowWidth="20730" windowHeight="11160" tabRatio="807" xr2:uid="{00000000-000D-0000-FFFF-FFFF00000000}"/>
  </bookViews>
  <sheets>
    <sheet name="Geral com especif. resumida" sheetId="2" r:id="rId1"/>
    <sheet name="Geral resumido" sheetId="3" r:id="rId2"/>
    <sheet name="Maq pesadas" sheetId="11" r:id="rId3"/>
    <sheet name="Cam. carroc." sheetId="6" r:id="rId4"/>
    <sheet name="Veiculos div." sheetId="10" r:id="rId5"/>
    <sheet name="Microtrator e outros" sheetId="7" r:id="rId6"/>
    <sheet name="Lista Fornecedores" sheetId="12" r:id="rId7"/>
  </sheets>
  <definedNames>
    <definedName name="_xlnm._FilterDatabase" localSheetId="6" hidden="1">'Lista Fornecedores'!#REF!</definedName>
    <definedName name="_Hlk27042909" localSheetId="6">'Lista Fornecedores'!#REF!</definedName>
    <definedName name="_xlnm.Print_Area" localSheetId="3">'Cam. carroc.'!$A$1:$C$19</definedName>
    <definedName name="_xlnm.Print_Area" localSheetId="0">'Geral com especif. resumida'!$A$1:$G$34</definedName>
    <definedName name="_xlnm.Print_Area" localSheetId="1">'Geral resumido'!$A$1:$Q$29</definedName>
    <definedName name="_xlnm.Print_Area" localSheetId="6">'Lista Fornecedores'!$A$2:$V$36</definedName>
    <definedName name="_xlnm.Print_Area" localSheetId="2">'Maq pesadas'!$A$1:$T$31</definedName>
    <definedName name="_xlnm.Print_Area" localSheetId="5">'Microtrator e outros'!$A$1:$C$16</definedName>
    <definedName name="_xlnm.Print_Area" localSheetId="4">'Veiculos div.'!$A$1:$C$17</definedName>
    <definedName name="_xlnm.Print_Titles" localSheetId="3">'Cam. carroc.'!$1:$7</definedName>
    <definedName name="_xlnm.Print_Titles" localSheetId="0">'Geral com especif. resumida'!$1:$8</definedName>
    <definedName name="_xlnm.Print_Titles" localSheetId="1">'Geral resumido'!$1:$7</definedName>
    <definedName name="_xlnm.Print_Titles" localSheetId="6">'Lista Fornecedores'!$2:$2</definedName>
    <definedName name="_xlnm.Print_Titles" localSheetId="2">'Maq pesadas'!$1:$7</definedName>
    <definedName name="_xlnm.Print_Titles" localSheetId="5">'Microtrator e outros'!$1:$7</definedName>
    <definedName name="_xlnm.Print_Titles" localSheetId="4">'Veiculos div.'!$1:$7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2" l="1"/>
  <c r="Q16" i="3" l="1"/>
  <c r="Q17" i="3"/>
  <c r="Q19" i="3"/>
  <c r="Q22" i="3"/>
  <c r="Q23" i="3"/>
  <c r="Q24" i="3"/>
  <c r="Q29" i="3" l="1"/>
  <c r="Q20" i="3" l="1"/>
  <c r="A23" i="3" l="1"/>
  <c r="A24" i="3" s="1"/>
  <c r="A25" i="3"/>
  <c r="I29" i="3" l="1"/>
  <c r="A26" i="2" l="1"/>
  <c r="A27" i="2" s="1"/>
  <c r="A21" i="2"/>
  <c r="A22" i="2" s="1"/>
  <c r="A23" i="2" s="1"/>
  <c r="A13" i="2"/>
  <c r="A14" i="2" s="1"/>
  <c r="A15" i="2" s="1"/>
  <c r="A17" i="2" s="1"/>
  <c r="E33" i="2" l="1"/>
  <c r="G33" i="2" s="1"/>
  <c r="A29" i="2" l="1"/>
  <c r="A30" i="2" s="1"/>
  <c r="Q25" i="3"/>
  <c r="E29" i="2" s="1"/>
  <c r="E30" i="2" s="1"/>
  <c r="G30" i="2" s="1"/>
  <c r="E22" i="2" l="1"/>
  <c r="E25" i="2" l="1"/>
  <c r="G25" i="2" s="1"/>
  <c r="G22" i="2" l="1"/>
  <c r="E23" i="2"/>
  <c r="G23" i="2" s="1"/>
  <c r="E26" i="2"/>
  <c r="G26" i="2" s="1"/>
  <c r="E27" i="2" l="1"/>
  <c r="G27" i="2" s="1"/>
  <c r="E17" i="2"/>
  <c r="G17" i="2" s="1"/>
  <c r="P9" i="3"/>
  <c r="U40" i="12"/>
  <c r="T40" i="12"/>
  <c r="S40" i="12"/>
  <c r="R40" i="12"/>
  <c r="Q40" i="12"/>
  <c r="P40" i="12"/>
  <c r="O40" i="12"/>
  <c r="N40" i="12"/>
  <c r="M40" i="12"/>
  <c r="L40" i="12"/>
  <c r="K40" i="12"/>
  <c r="J40" i="12"/>
  <c r="I40" i="12"/>
  <c r="H40" i="12"/>
  <c r="G40" i="12"/>
  <c r="F40" i="12"/>
  <c r="E40" i="12"/>
  <c r="A4" i="12"/>
  <c r="A5" i="12" s="1"/>
  <c r="A6" i="12" s="1"/>
  <c r="A7" i="12" s="1"/>
  <c r="A8" i="12" s="1"/>
  <c r="A9" i="12" s="1"/>
  <c r="A10" i="12" s="1"/>
  <c r="A11" i="12" s="1"/>
  <c r="A12" i="12" s="1"/>
  <c r="A13" i="12" s="1"/>
  <c r="A14" i="12" s="1"/>
  <c r="A15" i="12" s="1"/>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11" i="11" l="1"/>
  <c r="A12" i="11" s="1"/>
  <c r="A13" i="11" s="1"/>
  <c r="A14" i="11" s="1"/>
  <c r="A15" i="11" s="1"/>
  <c r="A16" i="11" s="1"/>
  <c r="A17" i="11" s="1"/>
  <c r="A18" i="11" s="1"/>
  <c r="A19" i="11" s="1"/>
  <c r="A10" i="6" l="1"/>
  <c r="O9" i="3"/>
  <c r="N9" i="3"/>
  <c r="K9" i="3"/>
  <c r="A11" i="6" l="1"/>
  <c r="A27" i="6"/>
  <c r="P27" i="3"/>
  <c r="O27" i="3"/>
  <c r="N27" i="3"/>
  <c r="M27" i="3"/>
  <c r="L27" i="3"/>
  <c r="K27" i="3"/>
  <c r="J27" i="3"/>
  <c r="I27" i="3"/>
  <c r="H27" i="3"/>
  <c r="G27" i="3"/>
  <c r="F27" i="3"/>
  <c r="E27" i="3"/>
  <c r="D27" i="3"/>
  <c r="K25" i="3"/>
  <c r="J25" i="3"/>
  <c r="I25" i="3"/>
  <c r="H25" i="3"/>
  <c r="G25" i="3"/>
  <c r="F25" i="3"/>
  <c r="E25" i="3"/>
  <c r="D25" i="3"/>
  <c r="J14" i="3"/>
  <c r="I14" i="3"/>
  <c r="H14" i="3"/>
  <c r="G14" i="3"/>
  <c r="F14" i="3"/>
  <c r="E14" i="3"/>
  <c r="D14" i="3"/>
  <c r="J13" i="3"/>
  <c r="G13" i="3"/>
  <c r="Q13" i="3" s="1"/>
  <c r="H12" i="3"/>
  <c r="G12" i="3"/>
  <c r="Q12" i="3" s="1"/>
  <c r="J11" i="3"/>
  <c r="I11" i="3"/>
  <c r="H11" i="3"/>
  <c r="G11" i="3"/>
  <c r="J10" i="3"/>
  <c r="I10" i="3"/>
  <c r="H10" i="3"/>
  <c r="G10" i="3"/>
  <c r="Q11" i="3" l="1"/>
  <c r="E13" i="2"/>
  <c r="G13" i="2" s="1"/>
  <c r="Q27" i="3"/>
  <c r="E32" i="2" s="1"/>
  <c r="G32" i="2" s="1"/>
  <c r="Q10" i="3"/>
  <c r="E10" i="2" s="1"/>
  <c r="G10" i="2" s="1"/>
  <c r="Q14" i="3"/>
  <c r="E15" i="2" s="1"/>
  <c r="G15" i="2" s="1"/>
  <c r="E18" i="2"/>
  <c r="G18" i="2" s="1"/>
  <c r="A10" i="10"/>
  <c r="E20" i="2"/>
  <c r="E12" i="2"/>
  <c r="G12" i="2" s="1"/>
  <c r="A28" i="6"/>
  <c r="A12" i="6"/>
  <c r="E11" i="2"/>
  <c r="G11" i="2" s="1"/>
  <c r="H31" i="11"/>
  <c r="D31" i="11"/>
  <c r="H30" i="11"/>
  <c r="D30" i="11"/>
  <c r="H29" i="11"/>
  <c r="D29" i="11"/>
  <c r="H28" i="11"/>
  <c r="D28" i="11"/>
  <c r="H27" i="11"/>
  <c r="D27" i="11"/>
  <c r="H26" i="11"/>
  <c r="D26" i="11"/>
  <c r="H25" i="11"/>
  <c r="D25" i="11"/>
  <c r="B29" i="10"/>
  <c r="B28" i="10"/>
  <c r="B27" i="10"/>
  <c r="B26" i="10"/>
  <c r="B25" i="10"/>
  <c r="B24" i="10"/>
  <c r="B23" i="10"/>
  <c r="B22" i="10"/>
  <c r="B21" i="10"/>
  <c r="E14" i="2" l="1"/>
  <c r="G14" i="2" s="1"/>
  <c r="G20" i="2"/>
  <c r="E21" i="2"/>
  <c r="G21" i="2" s="1"/>
  <c r="A29" i="6"/>
  <c r="A14" i="6"/>
  <c r="A21" i="10"/>
  <c r="A11" i="10"/>
  <c r="H22" i="11"/>
  <c r="D22" i="11"/>
  <c r="F26" i="11"/>
  <c r="F28" i="11"/>
  <c r="F30" i="11"/>
  <c r="F31" i="11"/>
  <c r="F27" i="11"/>
  <c r="F29" i="11"/>
  <c r="F25" i="11"/>
  <c r="A20" i="10"/>
  <c r="H29" i="10"/>
  <c r="D29" i="10"/>
  <c r="H28" i="10"/>
  <c r="D28" i="10"/>
  <c r="H27" i="10"/>
  <c r="D27" i="10"/>
  <c r="H26" i="10"/>
  <c r="D26" i="10"/>
  <c r="H25" i="10"/>
  <c r="D25" i="10"/>
  <c r="H24" i="10"/>
  <c r="D24" i="10"/>
  <c r="H41" i="6"/>
  <c r="D41" i="6"/>
  <c r="H40" i="6"/>
  <c r="D40" i="6"/>
  <c r="H39" i="6"/>
  <c r="D39" i="6"/>
  <c r="H38" i="6"/>
  <c r="D38" i="6"/>
  <c r="D37" i="6"/>
  <c r="H36" i="6"/>
  <c r="H35" i="6"/>
  <c r="D35" i="6"/>
  <c r="D32" i="6"/>
  <c r="H32" i="6"/>
  <c r="H31" i="6"/>
  <c r="D31" i="6"/>
  <c r="H29" i="6"/>
  <c r="D29" i="6"/>
  <c r="F29" i="6" s="1"/>
  <c r="A22" i="10" l="1"/>
  <c r="A12" i="10"/>
  <c r="A18" i="6"/>
  <c r="A15" i="6"/>
  <c r="A31" i="6"/>
  <c r="F39" i="6"/>
  <c r="F41" i="6"/>
  <c r="F31" i="6"/>
  <c r="F38" i="6"/>
  <c r="F40" i="6"/>
  <c r="F22" i="11"/>
  <c r="F26" i="10"/>
  <c r="F28" i="10"/>
  <c r="F25" i="10"/>
  <c r="F27" i="10"/>
  <c r="F29" i="10"/>
  <c r="F24" i="10"/>
  <c r="D22" i="10"/>
  <c r="H22" i="10"/>
  <c r="H37" i="6"/>
  <c r="F37" i="6" s="1"/>
  <c r="F35" i="6"/>
  <c r="D36" i="6"/>
  <c r="F36" i="6" s="1"/>
  <c r="H33" i="6"/>
  <c r="D33" i="6"/>
  <c r="F32" i="6"/>
  <c r="H27" i="6"/>
  <c r="D27" i="6"/>
  <c r="A10" i="7" l="1"/>
  <c r="A19" i="7" s="1"/>
  <c r="A24" i="7" s="1"/>
  <c r="A25" i="7" s="1"/>
  <c r="F27" i="6"/>
  <c r="A19" i="6"/>
  <c r="A35" i="6"/>
  <c r="A13" i="10"/>
  <c r="A23" i="10"/>
  <c r="A16" i="6"/>
  <c r="A33" i="6" s="1"/>
  <c r="A32" i="6"/>
  <c r="F33" i="6"/>
  <c r="H21" i="10"/>
  <c r="D21" i="10"/>
  <c r="D23" i="10"/>
  <c r="F22" i="10"/>
  <c r="H23" i="10"/>
  <c r="H19" i="7"/>
  <c r="D19" i="7"/>
  <c r="F21" i="10" l="1"/>
  <c r="A15" i="7"/>
  <c r="A16" i="7" s="1"/>
  <c r="A20" i="6"/>
  <c r="A36" i="6"/>
  <c r="A14" i="10"/>
  <c r="A24" i="10"/>
  <c r="F19" i="7"/>
  <c r="F23" i="10"/>
  <c r="H28" i="6"/>
  <c r="D28" i="6"/>
  <c r="A15" i="10" l="1"/>
  <c r="A16" i="10" s="1"/>
  <c r="A17" i="10" s="1"/>
  <c r="A18" i="10" s="1"/>
  <c r="A25" i="10"/>
  <c r="A21" i="6"/>
  <c r="A37" i="6"/>
  <c r="H23" i="11"/>
  <c r="D23" i="11"/>
  <c r="F28" i="6"/>
  <c r="H24" i="7"/>
  <c r="H25" i="7"/>
  <c r="D25" i="7"/>
  <c r="D24" i="7"/>
  <c r="F23" i="11" l="1"/>
  <c r="A22" i="6"/>
  <c r="A38" i="6"/>
  <c r="D24" i="11"/>
  <c r="H24" i="11"/>
  <c r="F24" i="7"/>
  <c r="F25" i="7"/>
  <c r="A23" i="6" l="1"/>
  <c r="A39" i="6"/>
  <c r="F24" i="11"/>
  <c r="A24" i="6" l="1"/>
  <c r="A41" i="6" s="1"/>
  <c r="A40" i="6"/>
  <c r="G29" i="2"/>
</calcChain>
</file>

<file path=xl/sharedStrings.xml><?xml version="1.0" encoding="utf-8"?>
<sst xmlns="http://schemas.openxmlformats.org/spreadsheetml/2006/main" count="566" uniqueCount="253">
  <si>
    <t>COMPANHIA DE DESENVOLVIMENTO DOS VALES DO SÃO FRANCISCO E DO PARNAÍBA</t>
  </si>
  <si>
    <t xml:space="preserve">                                                                              CODEVASF 6ª SR                                                                           </t>
  </si>
  <si>
    <t>FORNECIMENTO, TRANSPORTE, CARGA E DESCARGA DE MÁQUINAS, VEÍCULOS E EQUIPAMENTOS, DESTINADOS À UTILIZAÇÃO DIVERSA NAS ÁREAS DA CONSTRUÇÃO CIVIL, PECUÁRIA, AGRICULTURA FAMILIAR E ACÕES DE DESENVOLVIMENTO SOCIAL, ECONÔMICO E OUTRAS DEMANDAS NA ÁREA DE ATUAÇÃO DA 6ª SUPERINTENDÊNCIA REGIONAL DA CODEVASF.</t>
  </si>
  <si>
    <t>Planilha Orçamentária</t>
  </si>
  <si>
    <t>Item</t>
  </si>
  <si>
    <t>DISCRIMINAÇÃO</t>
  </si>
  <si>
    <t>A ) Máquinas Pesadas</t>
  </si>
  <si>
    <t>B ) Caminhões Carrocerias</t>
  </si>
  <si>
    <t>D ) Caminhões com Implementos Especiais</t>
  </si>
  <si>
    <t>E ) Veículos Diversos</t>
  </si>
  <si>
    <t>C ) Caminhões-Pipa</t>
  </si>
  <si>
    <r>
      <rPr>
        <b/>
        <sz val="10"/>
        <color indexed="8"/>
        <rFont val="Arial"/>
        <family val="2"/>
      </rPr>
      <t>Veículo Utilitário de Carga Leve Tipo Furgão 2.0 ou Superior ,</t>
    </r>
    <r>
      <rPr>
        <sz val="10"/>
        <color indexed="8"/>
        <rFont val="Arial"/>
        <family val="2"/>
      </rPr>
      <t xml:space="preserve">  Zero km, Ano 2020 ou Superior, nacional ou nacionalizado; capacidade de 2 ocupantes; cor branca, Direção Hidráulica; Biocombustivel/flex; transmissão mecânica manual, tração 4x4; sistema de freios hidráulico com  sistema anti-travamento das rodas (ABS);   compartimento de carga com duas portas, capacidade útil mínima  de 8m³; parede ou grade divisória  entre compartimento de carga e  passageiros;  Provido de sistema multimidia, Vidros Elétricos, Alarme, ar-condicionado, airbag dianteiro para motorista e passageiro e trava elétrica.</t>
    </r>
  </si>
  <si>
    <r>
      <t xml:space="preserve">Pá carregadeira sobre rodas, </t>
    </r>
    <r>
      <rPr>
        <sz val="10"/>
        <color rgb="FF000000"/>
        <rFont val="Arial"/>
        <family val="2"/>
      </rPr>
      <t>nova, Ano 2020, motor a diesel, potência líquida mínima de 120 HP, capacidade de caçamba de 1,9 m³, peso operacional mínimo de 10.000 kg com cabine fechada com ar-condicionado, alarme de ré.</t>
    </r>
  </si>
  <si>
    <r>
      <rPr>
        <b/>
        <sz val="10"/>
        <color rgb="FF000000"/>
        <rFont val="Arial"/>
        <family val="2"/>
      </rPr>
      <t>Motoniveladora</t>
    </r>
    <r>
      <rPr>
        <sz val="10"/>
        <color indexed="8"/>
        <rFont val="Arial"/>
        <family val="2"/>
      </rPr>
      <t xml:space="preserve">, novo, Ano 2020, motor a diese, com potência líquida mínima de 140 HP, tração 6x4, peso operacional mínimo de 13.000 kg, câmbio com no mínimo 08 marchas à frente e 04 marchas à ré, RIPPER com 03 pontas,  escarificador com o mínimo de 09 dentes, Cabine Fechada com ar-condicionado, alarme de ré. </t>
    </r>
  </si>
  <si>
    <r>
      <rPr>
        <b/>
        <sz val="10"/>
        <color rgb="FF000000"/>
        <rFont val="Arial"/>
        <family val="2"/>
      </rPr>
      <t>Retroescavadeira</t>
    </r>
    <r>
      <rPr>
        <sz val="10"/>
        <color indexed="8"/>
        <rFont val="Arial"/>
        <family val="2"/>
      </rPr>
      <t xml:space="preserve">, novo, Ano 2020, com tração 4x4, cabine com ar-condicionado, motor a diesel turbo, com potência líquida mínima de 85 HP, peso operacional mínimo de 6.000kg, transmissão com no mínimo 4 velocidades a frente e 4 velocidades a ré, sistema hidráulico com fluxo de no mínimo 130 l/min e pressão mínima de 22.000 KPa, caçamba de carregamento de no mínimo 0,90 m³ (ou superior) e concha de escavação de no mínimo 0,20m³ (ou supeiror) alarme de ré. </t>
    </r>
  </si>
  <si>
    <r>
      <rPr>
        <b/>
        <sz val="10"/>
        <color rgb="FF000000"/>
        <rFont val="Arial"/>
        <family val="2"/>
      </rPr>
      <t>Caminhão com carroceria para o transporte de carga seca</t>
    </r>
    <r>
      <rPr>
        <sz val="10"/>
        <color indexed="8"/>
        <rFont val="Arial"/>
        <family val="2"/>
      </rPr>
      <t>, Zero km, Ano 2020, carroceria adaptada para carga seca (Transporte de caprinos e ovinos vivos),  CMT de 8.000 kg, 05 marchas, Motor a diesel com sistema de injeção eletrônica e potência líquida de 150 CV, freios de serviço a ar e direção hidráulica;  Rodas com mín. 5,5 x 16"; Pneus iguais e compatíveis com as dimensões das rodas (novos);  Freio de estacionamento; Capacidade de carga útil mínima de 4.800 kg;  ar-condicionado; Provido de grade e carroceria para o transporte de caprinos e ovinos vivos.</t>
    </r>
  </si>
  <si>
    <r>
      <rPr>
        <b/>
        <sz val="10"/>
        <color rgb="FF000000"/>
        <rFont val="Arial"/>
        <family val="2"/>
      </rPr>
      <t>Rolo compactador</t>
    </r>
    <r>
      <rPr>
        <sz val="10"/>
        <color indexed="8"/>
        <rFont val="Arial"/>
        <family val="2"/>
      </rPr>
      <t>, Novo, Ano 2020, vibratório pé-de-carneiro para solos, cabine fechada com ar-condicionado, motor a diesel, com potência mínima de 110 HP, transmissão hidrostática, peso operacional mínimo de 10.000 kg sem lastro, carga mínima por roda 3.000 kg.</t>
    </r>
  </si>
  <si>
    <t>Un</t>
  </si>
  <si>
    <r>
      <rPr>
        <b/>
        <sz val="10"/>
        <rFont val="Arial"/>
        <family val="2"/>
      </rPr>
      <t>Caminhão-pipa</t>
    </r>
    <r>
      <rPr>
        <sz val="10"/>
        <rFont val="Arial"/>
        <family val="2"/>
      </rPr>
      <t>, Zero km, Ano 2020, com capacidade mínima de 10.000 L, Trucado (com terceiro eixo),  motor a  Diesel com potência líquida mínima de 250CV, tanque de aço carbono 1008/10 ou superior para transporte de água, carga ùtil mínima de 11.000kg, provido de tacógrafo, faixas refletivas e sinalização de segurança conforme Contram, Para-choque traseiro e articulado com pintura zebrada, motobomba com vazão mínima de 60 m³/h. Cabine com ar-condicionado. Alarme de ré</t>
    </r>
  </si>
  <si>
    <r>
      <rPr>
        <b/>
        <sz val="10"/>
        <rFont val="Arial"/>
        <family val="2"/>
      </rPr>
      <t>Caminhão-pipa</t>
    </r>
    <r>
      <rPr>
        <sz val="10"/>
        <rFont val="Arial"/>
        <family val="2"/>
      </rPr>
      <t>, Zero km, Ano 2020, com capacidade mínima 12.000l,  trucado (com terceiro eixo), motor Diesel com potência mínima do  280CV , tanque de aço carbono 1008/10 ou superior p/ transp de água, carga ùtil Min. 13.000kg, provido de tacógrafo, Faixas Refletivas e Sinalização de segurança conforme Contram, Pára Choque Traseiro e Articulado com Pintura Zebrada, Pneus R.22,5 , motobomba com vazão mínima de 60 m³/h   com  Cabine Fechada com ar-condicionado. Alarme de ré.</t>
    </r>
  </si>
  <si>
    <r>
      <rPr>
        <b/>
        <sz val="10"/>
        <rFont val="Arial"/>
        <family val="2"/>
      </rPr>
      <t>Escavadeira de Esteira Hidráulico</t>
    </r>
    <r>
      <rPr>
        <sz val="10"/>
        <rFont val="Arial"/>
        <family val="2"/>
      </rPr>
      <t>, novo, Ano 2020, cabine fechada com ar-condicionado, motor a diesel, potência líquida mínima de 150 HP, com injeção eletrônica, sistema de traslação hidrostático, trasmissão hidrostática, peso operacional mínimo de 21.000kg, caçamba de no mínimo 1m³, alarme de ré.</t>
    </r>
  </si>
  <si>
    <r>
      <rPr>
        <b/>
        <sz val="10"/>
        <rFont val="Arial"/>
        <family val="2"/>
      </rPr>
      <t>Escavadeira de Esteira Hidráulico</t>
    </r>
    <r>
      <rPr>
        <sz val="10"/>
        <rFont val="Arial"/>
        <family val="2"/>
      </rPr>
      <t>, potência 150 HP.</t>
    </r>
  </si>
  <si>
    <r>
      <t xml:space="preserve">Pá carregadeira sobre rodas, </t>
    </r>
    <r>
      <rPr>
        <sz val="10"/>
        <color rgb="FF000000"/>
        <rFont val="Arial"/>
        <family val="2"/>
      </rPr>
      <t>potência 120 HP.</t>
    </r>
  </si>
  <si>
    <r>
      <rPr>
        <b/>
        <sz val="10"/>
        <color rgb="FF000000"/>
        <rFont val="Arial"/>
        <family val="2"/>
      </rPr>
      <t>Motoniveladora</t>
    </r>
    <r>
      <rPr>
        <sz val="10"/>
        <color indexed="8"/>
        <rFont val="Arial"/>
        <family val="2"/>
      </rPr>
      <t>, potência 140 HP.</t>
    </r>
  </si>
  <si>
    <r>
      <rPr>
        <b/>
        <sz val="10"/>
        <color rgb="FF000000"/>
        <rFont val="Arial"/>
        <family val="2"/>
      </rPr>
      <t>Retroescavadeira</t>
    </r>
    <r>
      <rPr>
        <sz val="10"/>
        <color indexed="8"/>
        <rFont val="Arial"/>
        <family val="2"/>
      </rPr>
      <t>, potência 85 HP.</t>
    </r>
  </si>
  <si>
    <r>
      <rPr>
        <b/>
        <sz val="10"/>
        <color rgb="FF000000"/>
        <rFont val="Arial"/>
        <family val="2"/>
      </rPr>
      <t>Rolo compactador</t>
    </r>
    <r>
      <rPr>
        <sz val="10"/>
        <color indexed="8"/>
        <rFont val="Arial"/>
        <family val="2"/>
      </rPr>
      <t>, potência 110 HP</t>
    </r>
  </si>
  <si>
    <r>
      <rPr>
        <b/>
        <sz val="10"/>
        <color rgb="FF000000"/>
        <rFont val="Arial"/>
        <family val="2"/>
      </rPr>
      <t>Caminhão basculante</t>
    </r>
    <r>
      <rPr>
        <sz val="10"/>
        <color indexed="8"/>
        <rFont val="Arial"/>
        <family val="2"/>
      </rPr>
      <t>,  potência 180 CV</t>
    </r>
  </si>
  <si>
    <r>
      <rPr>
        <b/>
        <sz val="10"/>
        <color rgb="FF000000"/>
        <rFont val="Arial"/>
        <family val="2"/>
      </rPr>
      <t>Caminhão leve</t>
    </r>
    <r>
      <rPr>
        <sz val="10"/>
        <color indexed="8"/>
        <rFont val="Arial"/>
        <family val="2"/>
      </rPr>
      <t>, potência 110 CV</t>
    </r>
  </si>
  <si>
    <r>
      <rPr>
        <b/>
        <sz val="10"/>
        <color rgb="FF000000"/>
        <rFont val="Arial"/>
        <family val="2"/>
      </rPr>
      <t>Caminhão carroceria carga seca c</t>
    </r>
    <r>
      <rPr>
        <sz val="10"/>
        <color indexed="8"/>
        <rFont val="Arial"/>
        <family val="2"/>
      </rPr>
      <t>apac. 4.800 kg.</t>
    </r>
  </si>
  <si>
    <r>
      <rPr>
        <b/>
        <sz val="10"/>
        <rFont val="Arial"/>
        <family val="2"/>
      </rPr>
      <t>Caminhão-pipa</t>
    </r>
    <r>
      <rPr>
        <sz val="10"/>
        <rFont val="Arial"/>
        <family val="2"/>
      </rPr>
      <t>, capac. 10.000 L</t>
    </r>
  </si>
  <si>
    <r>
      <rPr>
        <b/>
        <sz val="10"/>
        <rFont val="Arial"/>
        <family val="2"/>
      </rPr>
      <t>Caminhão-pipa</t>
    </r>
    <r>
      <rPr>
        <sz val="10"/>
        <rFont val="Arial"/>
        <family val="2"/>
      </rPr>
      <t>, capac. 12.000 L</t>
    </r>
  </si>
  <si>
    <r>
      <rPr>
        <b/>
        <sz val="10"/>
        <rFont val="Arial"/>
        <family val="2"/>
      </rPr>
      <t>Caminhão-pipa</t>
    </r>
    <r>
      <rPr>
        <sz val="10"/>
        <rFont val="Arial"/>
        <family val="2"/>
      </rPr>
      <t>, capacidade 15.000 L</t>
    </r>
  </si>
  <si>
    <r>
      <rPr>
        <b/>
        <sz val="10"/>
        <color indexed="8"/>
        <rFont val="Arial"/>
        <family val="2"/>
      </rPr>
      <t>Caminhão FRIGORIFICO,</t>
    </r>
    <r>
      <rPr>
        <sz val="10"/>
        <color indexed="8"/>
        <rFont val="Arial"/>
        <family val="2"/>
      </rPr>
      <t xml:space="preserve"> capac. frigorífica de 10 t.</t>
    </r>
  </si>
  <si>
    <r>
      <rPr>
        <b/>
        <sz val="10"/>
        <color indexed="8"/>
        <rFont val="Arial"/>
        <family val="2"/>
      </rPr>
      <t>Caminhão COLETOR LIXO</t>
    </r>
    <r>
      <rPr>
        <sz val="10"/>
        <color indexed="8"/>
        <rFont val="Arial"/>
        <family val="2"/>
      </rPr>
      <t xml:space="preserve"> Carga mín. de 3.800 kg.</t>
    </r>
  </si>
  <si>
    <r>
      <rPr>
        <b/>
        <sz val="10"/>
        <color rgb="FF000000"/>
        <rFont val="Arial"/>
        <family val="2"/>
      </rPr>
      <t>Caminhão-pipa, INÓX PARA LEITE</t>
    </r>
    <r>
      <rPr>
        <sz val="10"/>
        <color indexed="8"/>
        <rFont val="Arial"/>
        <family val="2"/>
      </rPr>
      <t>, cap. 10.000 L</t>
    </r>
  </si>
  <si>
    <r>
      <rPr>
        <b/>
        <sz val="10"/>
        <color indexed="8"/>
        <rFont val="Arial"/>
        <family val="2"/>
      </rPr>
      <t xml:space="preserve">Caminhão-pipa, INÓX PARA LEITE,  </t>
    </r>
    <r>
      <rPr>
        <sz val="10"/>
        <color indexed="8"/>
        <rFont val="Arial"/>
        <family val="2"/>
      </rPr>
      <t>cap. 12.000 L</t>
    </r>
  </si>
  <si>
    <r>
      <rPr>
        <b/>
        <sz val="10"/>
        <color rgb="FF000000"/>
        <rFont val="Arial"/>
        <family val="2"/>
      </rPr>
      <t>Caminhão-pipa, INÓX PARA LEITE</t>
    </r>
    <r>
      <rPr>
        <sz val="10"/>
        <color indexed="8"/>
        <rFont val="Arial"/>
        <family val="2"/>
      </rPr>
      <t>, cap. 15.000 L</t>
    </r>
  </si>
  <si>
    <r>
      <t xml:space="preserve">CAMINHÃO HIDROJATEADOR - </t>
    </r>
    <r>
      <rPr>
        <sz val="10"/>
        <color indexed="8"/>
        <rFont val="Arial"/>
        <family val="2"/>
      </rPr>
      <t>potência 190CV,</t>
    </r>
  </si>
  <si>
    <r>
      <rPr>
        <b/>
        <sz val="10"/>
        <color indexed="8"/>
        <rFont val="Arial"/>
        <family val="2"/>
      </rPr>
      <t xml:space="preserve">Caminhão com Implemento Baú, </t>
    </r>
    <r>
      <rPr>
        <sz val="10"/>
        <color indexed="8"/>
        <rFont val="Arial"/>
        <family val="2"/>
      </rPr>
      <t xml:space="preserve">carga 15.000 kg. </t>
    </r>
  </si>
  <si>
    <t>Veiculo Automotor, Hatch 1.4</t>
  </si>
  <si>
    <t>Veiculo Automotor, 1.4, tipo Saveiro ou Similar</t>
  </si>
  <si>
    <t>Veiculo Automotor, SEDAN  1.5.</t>
  </si>
  <si>
    <t>Veiculo Automotor, SUV, 1.4</t>
  </si>
  <si>
    <t>Veículo Utilitário de Carga Leve Tipo Furgão 2.0</t>
  </si>
  <si>
    <t>Tanque de Expansão capacidade 800 L</t>
  </si>
  <si>
    <t>TRATOR 130HP -  USO AQUÁTICO</t>
  </si>
  <si>
    <t>COMPANHIA DE DESENVOLVIMENTO DOS VALES DO SÃO FRANCISCO E DO PARNAÍBA - CODEVASF 6ª SR</t>
  </si>
  <si>
    <t>Planilha Cotação</t>
  </si>
  <si>
    <r>
      <rPr>
        <b/>
        <sz val="10"/>
        <color indexed="8"/>
        <rFont val="Arial"/>
        <family val="2"/>
      </rPr>
      <t xml:space="preserve">Microtrator Cultivador </t>
    </r>
    <r>
      <rPr>
        <sz val="10"/>
        <color indexed="8"/>
        <rFont val="Arial"/>
        <family val="2"/>
      </rPr>
      <t>14 HP</t>
    </r>
  </si>
  <si>
    <t>F ) Microtrator e acessórios</t>
  </si>
  <si>
    <r>
      <rPr>
        <u/>
        <sz val="10"/>
        <color rgb="FF000000"/>
        <rFont val="Arial"/>
        <family val="2"/>
      </rPr>
      <t>Acess.</t>
    </r>
    <r>
      <rPr>
        <sz val="10"/>
        <color indexed="8"/>
        <rFont val="Arial"/>
        <family val="2"/>
      </rPr>
      <t xml:space="preserve"> Carreta tracionada, capac. carga 1.500 kg</t>
    </r>
  </si>
  <si>
    <r>
      <rPr>
        <u/>
        <sz val="10"/>
        <color rgb="FF000000"/>
        <rFont val="Arial"/>
        <family val="2"/>
      </rPr>
      <t>Acess.</t>
    </r>
    <r>
      <rPr>
        <sz val="10"/>
        <color indexed="8"/>
        <rFont val="Arial"/>
        <family val="2"/>
      </rPr>
      <t xml:space="preserve"> Enxada rotativa 0,90 m 24 lãminas</t>
    </r>
  </si>
  <si>
    <r>
      <rPr>
        <u/>
        <sz val="10"/>
        <color rgb="FF000000"/>
        <rFont val="Arial"/>
        <family val="2"/>
      </rPr>
      <t>Acess.</t>
    </r>
    <r>
      <rPr>
        <sz val="10"/>
        <color indexed="8"/>
        <rFont val="Arial"/>
        <family val="2"/>
      </rPr>
      <t xml:space="preserve"> Arador Subsolador</t>
    </r>
  </si>
  <si>
    <t>un</t>
  </si>
  <si>
    <r>
      <rPr>
        <u/>
        <sz val="10"/>
        <color rgb="FF000000"/>
        <rFont val="Arial"/>
        <family val="2"/>
      </rPr>
      <t>Acess.</t>
    </r>
    <r>
      <rPr>
        <sz val="10"/>
        <color indexed="8"/>
        <rFont val="Arial"/>
        <family val="2"/>
      </rPr>
      <t xml:space="preserve"> Cortador de Grama/ Roç. Frontal, gasol. 6,5 CV</t>
    </r>
  </si>
  <si>
    <t>EMPÓRIUM</t>
  </si>
  <si>
    <t>LINK-SYSTEM</t>
  </si>
  <si>
    <t>SOTREQ</t>
  </si>
  <si>
    <t>TRACTORBEL</t>
  </si>
  <si>
    <t>VENEZA</t>
  </si>
  <si>
    <t>VALENCE</t>
  </si>
  <si>
    <t>FW MÁQ.</t>
  </si>
  <si>
    <t>MK MÁQ</t>
  </si>
  <si>
    <t>NMQ COM.</t>
  </si>
  <si>
    <t>OTIMIZA</t>
  </si>
  <si>
    <t>RANDON</t>
  </si>
  <si>
    <t>PARÁ AMAZ.</t>
  </si>
  <si>
    <t>PREÇOS UNITÁRIOS</t>
  </si>
  <si>
    <t>Preço mínimo</t>
  </si>
  <si>
    <t>Preço médio</t>
  </si>
  <si>
    <t>Preço máximo</t>
  </si>
  <si>
    <t>ASAP</t>
  </si>
  <si>
    <t>CIMAVEL</t>
  </si>
  <si>
    <t>DE NIGRIS</t>
  </si>
  <si>
    <t>ECS COM.</t>
  </si>
  <si>
    <t>VEMAQ</t>
  </si>
  <si>
    <t>DEVA</t>
  </si>
  <si>
    <t>HGV</t>
  </si>
  <si>
    <t>F ) Microtrator / acessórios e outros</t>
  </si>
  <si>
    <t>EBR</t>
  </si>
  <si>
    <t>EBSX2</t>
  </si>
  <si>
    <t>HIDROTRACTOR</t>
  </si>
  <si>
    <t>LF AMBIENTAL</t>
  </si>
  <si>
    <t>CIDAMAQ</t>
  </si>
  <si>
    <t>Veiculo Automotor, transp. passag. 7 lugares.</t>
  </si>
  <si>
    <t>Caminhonete Cabine Simples, Motor 2.5</t>
  </si>
  <si>
    <t>Caminonete Cabine Dupla, Motor 2.5</t>
  </si>
  <si>
    <t>Veículo Utilitário de Carga Leve Tipo Furgão 1.4</t>
  </si>
  <si>
    <t>Trator de Esteira,potência 135 HP</t>
  </si>
  <si>
    <t>Trator de Esteira, potência 120 HP</t>
  </si>
  <si>
    <t>Escavadeira de Esteira Hidráulico, potência 150 HP.</t>
  </si>
  <si>
    <t>Pá carregadeira sobre rodas, potência180 HP.</t>
  </si>
  <si>
    <t>Pá carregadeira sobre rodas, potência 120 HP.</t>
  </si>
  <si>
    <t>Pá carregadeira sobre rodas, potência 130 hp.</t>
  </si>
  <si>
    <t>Motoniveladora, potência 170 HP</t>
  </si>
  <si>
    <t>Motoniveladora, potência 140 HP.</t>
  </si>
  <si>
    <t>Retroescavadeira, potência 85 HP.</t>
  </si>
  <si>
    <t>Rolo compactador, potência 110 HP</t>
  </si>
  <si>
    <t>HPE AUTOM.</t>
  </si>
  <si>
    <t>TUDO COM. VC</t>
  </si>
  <si>
    <t>TRATORMASTER</t>
  </si>
  <si>
    <t>PULVETEC</t>
  </si>
  <si>
    <t>FORNECEDORES</t>
  </si>
  <si>
    <t>COMERC. LICITA</t>
  </si>
  <si>
    <t>WHINOX</t>
  </si>
  <si>
    <t>REAFRIO</t>
  </si>
  <si>
    <t>GUALTER*</t>
  </si>
  <si>
    <t>TRIAMA*</t>
  </si>
  <si>
    <t>MINISTÉRIO DO DESENVOLVIMENTO REGIONAL - MDR</t>
  </si>
  <si>
    <t>E mail</t>
  </si>
  <si>
    <t>Telefone</t>
  </si>
  <si>
    <t>Cam.  Frigorífico</t>
  </si>
  <si>
    <t>Cam. Basculante</t>
  </si>
  <si>
    <t>Cam. Baú</t>
  </si>
  <si>
    <t>Cam. Coletor Lixo</t>
  </si>
  <si>
    <t>Cam. Leve</t>
  </si>
  <si>
    <t>Cam. Pipa</t>
  </si>
  <si>
    <t>Cam. Pipa - Leite</t>
  </si>
  <si>
    <t>Escav. Hidráulica</t>
  </si>
  <si>
    <t>Hidrotrator</t>
  </si>
  <si>
    <t>Microtrator</t>
  </si>
  <si>
    <t>Motoniveladora</t>
  </si>
  <si>
    <t>Pá Carregadeira</t>
  </si>
  <si>
    <t>Retroescavadeira</t>
  </si>
  <si>
    <t>Rolo Compactador</t>
  </si>
  <si>
    <t>Tanque Leite</t>
  </si>
  <si>
    <t>Trator de esteiras</t>
  </si>
  <si>
    <t xml:space="preserve">Veículos Utilitários </t>
  </si>
  <si>
    <t>Status da cotação (03 de Abril de 2020)</t>
  </si>
  <si>
    <t>COMERCIAL LICITA MÁQ. EIRELI</t>
  </si>
  <si>
    <t>comerciallicita.adm@gmail.com</t>
  </si>
  <si>
    <t>Respondeu item Microtrator</t>
  </si>
  <si>
    <t>EMPORIUM CONSTRUTORA COM. E SERVIÇOS</t>
  </si>
  <si>
    <t>licitacao@emporiumcs.com.br</t>
  </si>
  <si>
    <t>Não atendeu novo contato</t>
  </si>
  <si>
    <t>LINK-SYSTEM TECNOLOGIA E EQUIPAM. EIRELI - EPP</t>
  </si>
  <si>
    <t>licitacoes@grupointtec.com.br</t>
  </si>
  <si>
    <r>
      <t>PARA AMAZONIA SOLUÇÃO LTDA. /</t>
    </r>
    <r>
      <rPr>
        <sz val="10"/>
        <color rgb="FFFF0000"/>
        <rFont val="Calibri"/>
        <family val="2"/>
        <scheme val="minor"/>
      </rPr>
      <t xml:space="preserve"> Revemar</t>
    </r>
  </si>
  <si>
    <t>juracy.costa@revemar.combr</t>
  </si>
  <si>
    <t>ASAP COMERCIAL EIRELI - EPP</t>
  </si>
  <si>
    <t>leonardocampos461@gmail.com</t>
  </si>
  <si>
    <t>CIMAVEL - COM. IMP., MÁQ. E VEÍC. LTDA</t>
  </si>
  <si>
    <t>gustavo@cimavel.com.br</t>
  </si>
  <si>
    <t>Atividades suspensas Coronavirus</t>
  </si>
  <si>
    <t>DE NIGRIS DISTRIBUIDORA DE VEICULOS LTDA</t>
  </si>
  <si>
    <t>licitacao.vgdn@denigris.com.br</t>
  </si>
  <si>
    <t>ECS COM. DE VEICULOS E EQUIPAM. LTDA</t>
  </si>
  <si>
    <t>ecs@ecscomercio.com.br</t>
  </si>
  <si>
    <t>Reenviamos solicitação</t>
  </si>
  <si>
    <t>EBR BRASIL FORTE COMÉRCO E EQUIPAM. EIRELI</t>
  </si>
  <si>
    <t>dir01.brasilforte@gmail.com</t>
  </si>
  <si>
    <t>Aguardando resposta após novo contato</t>
  </si>
  <si>
    <t>EBSX2 COM. E REPRESENTAÇÕES LTDA.</t>
  </si>
  <si>
    <t>eduardo@ebsx2.com.br</t>
  </si>
  <si>
    <t>Enviou proposta</t>
  </si>
  <si>
    <t>SOTREQ (Cristiana Cerqueira - 71 9 8264 7630)</t>
  </si>
  <si>
    <t>cristiana.cerqueira@sotreq.com.br</t>
  </si>
  <si>
    <t>TRACTORBEL EQUIPAM. LTDA.</t>
  </si>
  <si>
    <t>adm.comercial@tractorbel.com.br</t>
  </si>
  <si>
    <t xml:space="preserve">VENEZA EQUIPAM. PESADOS SA </t>
  </si>
  <si>
    <t>almir.junior@venezanet.com</t>
  </si>
  <si>
    <t>hidrotractor@gmail.com</t>
  </si>
  <si>
    <t>(14)996710575</t>
  </si>
  <si>
    <t>santos@pulvetec.com.br</t>
  </si>
  <si>
    <t>(87) 9 9935 1253</t>
  </si>
  <si>
    <t>sac@lffambiental.com.br</t>
  </si>
  <si>
    <t>HPE AUTOMOTORES DO BRASIL LTDA.</t>
  </si>
  <si>
    <t>jansonnascimento@hpeautos.com.br</t>
  </si>
  <si>
    <t>Reenviamos solicitação após novo contato</t>
  </si>
  <si>
    <t>TUDO COM. DE VEÍCULOS LTDA.</t>
  </si>
  <si>
    <t>licitacoes1@gruposaga.com.br</t>
  </si>
  <si>
    <t>REFRIBRASIL IND. E COM. .LTDA.</t>
  </si>
  <si>
    <t>comercial.interno2@reafrio.com.br</t>
  </si>
  <si>
    <t>WALMOR HERINCH - ME</t>
  </si>
  <si>
    <t>whinox@bol.com.br</t>
  </si>
  <si>
    <t>jeniffer@damaeq.com.br</t>
  </si>
  <si>
    <t>BAMAQ SA BANDEIRANTES MÁQ. E EQUIP.</t>
  </si>
  <si>
    <t>magno@bamaq.com.br</t>
  </si>
  <si>
    <t>IMPLEMENTOS GUALTER</t>
  </si>
  <si>
    <t>centraldenogocios@triama.com.br</t>
  </si>
  <si>
    <t>Mesmo que Triama</t>
  </si>
  <si>
    <t>TRIAMA NORTE TRATORES IMPLEM. AGR. E MÁQ.</t>
  </si>
  <si>
    <t>cabral@triamanorte.com.br</t>
  </si>
  <si>
    <t>Encaminhou a outro fornecedor</t>
  </si>
  <si>
    <t>VALENCE MÁQ. E EQUIP. LTDA.</t>
  </si>
  <si>
    <t>gilberto.borges@valence.com.br</t>
  </si>
  <si>
    <t>CIDAMAQ MÁQ. E IMPLEM. AGRICOLAS EIRELI</t>
  </si>
  <si>
    <t>joaoterraviva@gmail.com</t>
  </si>
  <si>
    <t>F.W. MÁQ. DISTRIBUIÇÃO E COM. LTDA.</t>
  </si>
  <si>
    <t>fabiorosado@fwmaquinas.com.br</t>
  </si>
  <si>
    <t>DEVA VEÍCULOS LTDA.</t>
  </si>
  <si>
    <t>francielle.santos@deva.com.br</t>
  </si>
  <si>
    <t>HGV - HUGO GURGEL VEÍCULOS LTDA</t>
  </si>
  <si>
    <t>gilson.vendas@hgvcaminhoes.com.br</t>
  </si>
  <si>
    <t>MK - MÁQ. E EQUIPAM. LTDA</t>
  </si>
  <si>
    <t>curitibatratores@gmail.com</t>
  </si>
  <si>
    <t>NMQ COM. DE MÁQ.</t>
  </si>
  <si>
    <t>edilene.rodrigues@normaq.com.br</t>
  </si>
  <si>
    <t>Proposta Tratormaster</t>
  </si>
  <si>
    <t>OTMIZA COMERCIAL LTDA</t>
  </si>
  <si>
    <t>otmiza.comercial@gmail.com</t>
  </si>
  <si>
    <t>PAV-PARTS - COM. DE MÁQ. LTDA - EPP</t>
  </si>
  <si>
    <t>pavpartes@yahoo.com.br</t>
  </si>
  <si>
    <t>RANDON SA IMPLEM. E PARTICIPACOES</t>
  </si>
  <si>
    <t>comercial2@nordesteba.com.br</t>
  </si>
  <si>
    <t>Qtde fornecdores por tipo de equipamento</t>
  </si>
  <si>
    <t>MEDIA</t>
  </si>
  <si>
    <r>
      <rPr>
        <b/>
        <sz val="10"/>
        <color rgb="FF000000"/>
        <rFont val="Arial"/>
        <family val="2"/>
      </rPr>
      <t>Caminhão basculante</t>
    </r>
    <r>
      <rPr>
        <sz val="10"/>
        <color indexed="8"/>
        <rFont val="Arial"/>
        <family val="2"/>
      </rPr>
      <t>,  novo, Ano 2020, potência mínima 180 CV, distância entre-eixos mínimo 4.900 mm (ou superior) , carga útil  mínima com equipamento de 8.500 kg. Caçamba de capacidade volumétrica mínima de 6,0 m³, protetor de cabine, tampa traseira basculante padrão com fechamento automático, assoalho e laterais em aço com espessura mínima  de 4,50 mm, pinos de cordas nas leterais, frente e traseira. Cilindro hidráulico central com duas unidades , com mangueiras para conexões, caixa metálica para ferramenta, escada lateral, barras de proteção lateral dos eixos, faixas reflexivas e suporte para pá, sistema elétrico e lanternas conforme normas CNT,  cabine com ar-condicionado.</t>
    </r>
  </si>
  <si>
    <t>REYCOMEX</t>
  </si>
  <si>
    <r>
      <rPr>
        <b/>
        <sz val="10"/>
        <color indexed="8"/>
        <rFont val="Arial"/>
        <family val="2"/>
      </rPr>
      <t>Caminhão FRIGORIFICO,</t>
    </r>
    <r>
      <rPr>
        <sz val="10"/>
        <color indexed="8"/>
        <rFont val="Arial"/>
        <family val="2"/>
      </rPr>
      <t xml:space="preserve"> capac. frigorífica de 9.5 M3.</t>
    </r>
  </si>
  <si>
    <t>Quantidade</t>
  </si>
  <si>
    <t>Valor Total (R$)</t>
  </si>
  <si>
    <t>Valor Unitário (R$)</t>
  </si>
  <si>
    <t>Total (R$)</t>
  </si>
  <si>
    <t>F ) Microtrator e acessorios</t>
  </si>
  <si>
    <t>COMPRASNET</t>
  </si>
  <si>
    <t xml:space="preserve">EMPILHADEIRA </t>
  </si>
  <si>
    <r>
      <rPr>
        <b/>
        <sz val="10"/>
        <color rgb="FF000000"/>
        <rFont val="Arial"/>
        <family val="2"/>
      </rPr>
      <t>Retroescavadeira</t>
    </r>
    <r>
      <rPr>
        <sz val="10"/>
        <color indexed="8"/>
        <rFont val="Arial"/>
        <family val="2"/>
      </rPr>
      <t>, novo, Ano 2020, com tração 4x4, cabine com ar-condicionado, motor a diesel turbo, com potência líquida mínima de 85 HP, peso operacional mínimo de 6.000kg, transmissão com no mínimo 4 velocidades a frente e 4 velocidades a ré, sistema hidráulico com fluxo de no mínimo 130 l/min e pressão mínima de 22.000 KPa, caçamba de carregamento de no mínimo 0,90 m³ (ou superior) e concha de escavação de no mínimo 0,20m³ (ou supeiror) alarme de ré. (COTA DE ATÉ 25% - Exclusivo para ME e EPP)</t>
    </r>
  </si>
  <si>
    <r>
      <rPr>
        <b/>
        <sz val="10"/>
        <rFont val="Arial"/>
        <family val="2"/>
      </rPr>
      <t>Caminhão-pipa</t>
    </r>
    <r>
      <rPr>
        <sz val="10"/>
        <rFont val="Arial"/>
        <family val="2"/>
      </rPr>
      <t>, Zero km, Ano 2020, com capacidade mínima de 10.000 L, Trucado (com terceiro eixo),  motor a  Diesel com potência líquida mínima de 250CV, tanque de aço carbono 1008/10 ou superior para transporte de água, carga ùtil mínima de 11.000kg, provido de tacógrafo, faixas refletivas e sinalização de segurança conforme Contram, Para-choque traseiro e articulado com pintura zebrada, motobomba com vazão mínima de 60 m³/h. Cabine com ar-condicionado. Alarme de ré. COTA DE ATÉ 25% - Exclusivo para ME e EPP)</t>
    </r>
  </si>
  <si>
    <r>
      <rPr>
        <b/>
        <sz val="10"/>
        <rFont val="Arial"/>
        <family val="2"/>
      </rPr>
      <t>Caminhão-pipa</t>
    </r>
    <r>
      <rPr>
        <sz val="10"/>
        <rFont val="Arial"/>
        <family val="2"/>
      </rPr>
      <t>, Zero km, Ano 2020, com capacidade mínima 12.000l,  trucado (com terceiro eixo), motor Diesel com potência mínima do  280CV , tanque de aço carbono 1008/10 ou superior p/ transp de água, carga ùtil Min. 13.000kg, provido de tacógrafo, Faixas Refletivas e Sinalização de segurança conforme Contram, Pára Choque Traseiro e Articulado com Pintura Zebrada, Pneus R.22,5 , motobomba com vazão mínima de 60 m³/h   com  Cabine Fechada com ar-condicionado. Alarme de ré. COTA DE ATÉ 25% - Exclusivo para ME e EPP)</t>
    </r>
  </si>
  <si>
    <r>
      <rPr>
        <b/>
        <sz val="10"/>
        <color indexed="8"/>
        <rFont val="Arial"/>
        <family val="2"/>
      </rPr>
      <t>Veículo Utilitário de Carga Leve Tipo Furgão 2.0 ou Superior ,</t>
    </r>
    <r>
      <rPr>
        <sz val="10"/>
        <color indexed="8"/>
        <rFont val="Arial"/>
        <family val="2"/>
      </rPr>
      <t xml:space="preserve">  Zero km, Ano 2020 ou Superior, nacional ou nacionalizado; capacidade de 2 ocupantes; cor branca, Direção Hidráulica; Biocombustivel/flex; transmissão mecânica manual, tração 4x4; sistema de freios hidráulico com  sistema anti-travamento das rodas (ABS);   compartimento de carga com duas portas, capacidade útil mínima  de 8m³; parede ou grade divisória  entre compartimento de carga e  passageiros;  Provido de sistema multimidia, Vidros Elétricos, Alarme, ar-condicionado, airbag dianteiro para motorista e passageiro e trava elétrica.(COTA DE ATÉ 25% - Exclusivo para ME e EPP)</t>
    </r>
  </si>
  <si>
    <t>CATMAT</t>
  </si>
  <si>
    <t>BR455773</t>
  </si>
  <si>
    <t>BR455580</t>
  </si>
  <si>
    <t>BR455683</t>
  </si>
  <si>
    <t>BR225464</t>
  </si>
  <si>
    <t>BR52582</t>
  </si>
  <si>
    <t>BR4294</t>
  </si>
  <si>
    <t>BR214878</t>
  </si>
  <si>
    <t>BR214958</t>
  </si>
  <si>
    <t>BR214892</t>
  </si>
  <si>
    <t>BR456432</t>
  </si>
  <si>
    <t>BR217979</t>
  </si>
  <si>
    <t>BR150438</t>
  </si>
  <si>
    <r>
      <rPr>
        <b/>
        <sz val="10"/>
        <color rgb="FF000000"/>
        <rFont val="Arial"/>
        <family val="2"/>
      </rPr>
      <t>Caminhão-pipa, INÓX PARA LEITE</t>
    </r>
    <r>
      <rPr>
        <sz val="10"/>
        <color indexed="8"/>
        <rFont val="Arial"/>
        <family val="2"/>
      </rPr>
      <t xml:space="preserve">,  zero km, ano 2020, motor diesel, potência mínima de 170cv,  incluído tanque lavatório de aço carbono1008/10 ou superior p/ transp de água de no mínimo 200l, Carga útil : 8.700 kg (Ou Superior); provido de tacógrafo, motobomba com vazão mínima de 60 m³/h, com TANQUE RODOVIÁRIO ISOTÉRMICO PARA TRANSPORTE DE LEITE A GRANEL com capacidade para </t>
    </r>
    <r>
      <rPr>
        <b/>
        <sz val="10"/>
        <color indexed="8"/>
        <rFont val="Arial"/>
        <family val="2"/>
      </rPr>
      <t>10 mil ltros</t>
    </r>
    <r>
      <rPr>
        <sz val="10"/>
        <color indexed="8"/>
        <rFont val="Arial"/>
        <family val="2"/>
      </rPr>
      <t xml:space="preserve">  com módulos internos.
O veiculo deve está em conformidade com as normas do CONTRAN/DENATRAN .</t>
    </r>
  </si>
  <si>
    <t>DAMAEC</t>
  </si>
  <si>
    <t>ELIMINAR</t>
  </si>
  <si>
    <t>BR225463</t>
  </si>
  <si>
    <t>G ) Empilhadeira</t>
  </si>
  <si>
    <r>
      <rPr>
        <b/>
        <sz val="10"/>
        <color indexed="8"/>
        <rFont val="Arial"/>
        <family val="2"/>
      </rPr>
      <t>EMPILHADEIRA</t>
    </r>
    <r>
      <rPr>
        <sz val="10"/>
        <color indexed="8"/>
        <rFont val="Arial"/>
        <family val="2"/>
      </rPr>
      <t>, nova, Ano 2020 ou superior,  com motor a diesel com capacidade minima de 3 toneladas com acionamento hidraulico, sistemas de direcao hidrostatica, assento com suspensão em vinil, cabine com visibilidade de 360º e altura minima de elevação dos garfos de 3000 mm. Garantia minima do fabricante de 01 ano ou 2000 (duas mil) horas de uso, contados da data da entrega tecnica.</t>
    </r>
  </si>
  <si>
    <r>
      <rPr>
        <b/>
        <sz val="10"/>
        <color indexed="8"/>
        <rFont val="Arial"/>
        <family val="2"/>
      </rPr>
      <t>Caminhão COLETOR LIXO</t>
    </r>
    <r>
      <rPr>
        <sz val="10"/>
        <color indexed="8"/>
        <rFont val="Arial"/>
        <family val="2"/>
      </rPr>
      <t xml:space="preserve">   Zero km, Ano 2020, motor a diesel, direção hidráulica, 05 marchas a frente e 01 ré, capacidade carga/força compactação de 7.480 kgf, cabine com barra de proteção nas portas, bancos em tecido, com ar-condicionado. Carga útil mínima de 3.500 kg. 
Com COLETOR COMPACTADOR de resíduos sólidos, Novo, montado, capacidade mínima de 6 m³ de lixo compactado , comandos hidráulicos para abertura, descarga e fechamento, com comando por alavancas, taxa de compactação 3:1. Sinalização sonora de marcha ré, bomba de acionamento acoplada diretamente a tomada de força do chassi ou por meio de cardan, depósito em chapa de aço sae 1010/20, trava e destrava manual da estrutura da porta traseira, acionado por cilindros hidráulicos, força do escudo ejetor mínima 1.300 Kgf, caixa de chorume mínima de 90 Litros, plataforma traseira para no mínimo 04 pessoas, garras de sustentação para operadores, iluminação na praça de carga traseira para trabalho noturno, sinalisação conforme normas de trânsito. </t>
    </r>
  </si>
  <si>
    <r>
      <rPr>
        <b/>
        <sz val="10"/>
        <color indexed="8"/>
        <rFont val="Arial"/>
        <family val="2"/>
      </rPr>
      <t>Caminhão COLETOR LIXO</t>
    </r>
    <r>
      <rPr>
        <sz val="10"/>
        <color indexed="8"/>
        <rFont val="Arial"/>
        <family val="2"/>
      </rPr>
      <t xml:space="preserve"> Carga mín. de 3.500 kg.</t>
    </r>
  </si>
  <si>
    <t>09/10</t>
  </si>
  <si>
    <t>11/12</t>
  </si>
  <si>
    <t>4/5</t>
  </si>
  <si>
    <r>
      <rPr>
        <b/>
        <sz val="10"/>
        <color indexed="8"/>
        <rFont val="Arial"/>
        <family val="2"/>
      </rPr>
      <t>Caminhão baú FRIGORIFICO</t>
    </r>
    <r>
      <rPr>
        <sz val="10"/>
        <color indexed="8"/>
        <rFont val="Arial"/>
        <family val="2"/>
      </rPr>
      <t>, novo, ano de fabricação mínimo: 2020, zero quilômetro, cor: branca, potência: mínimo de 120 cv, combustível:diesel, câmbio: manual de 6 marchas,tração traseira 4×2, freios: a disco na dianteira e a tamborou disco na traseira com abs, direção: hidráulica convencional ou progressiva; vidros e travas elétricas, ar condicionado: original, instalado pela fábrica capacidade de carga mais carroceria: superior a 1.700 kg, pbt: mínimo de 3.200 kg, carroceria: baú frigorífico de alumínioliso branco, comprimento mínimo de 2.800 mm, capacidade volumétrica mínima de 9,5 m3.</t>
    </r>
  </si>
  <si>
    <t>CLARK</t>
  </si>
  <si>
    <t>OK</t>
  </si>
  <si>
    <t>MOVIX</t>
  </si>
  <si>
    <t>JUSTIFICAR QUE SÓ ENVIARAM 2 COT E COLOCAR AS TENTATIVAS</t>
  </si>
  <si>
    <t>1 COTACAO E 2 VALORES OBTIDOS DO COMPRAS NET (ATENTAR PARA A DIFERENCA)</t>
  </si>
  <si>
    <t>BR1937</t>
  </si>
  <si>
    <r>
      <rPr>
        <b/>
        <sz val="10"/>
        <color indexed="8"/>
        <rFont val="Arial"/>
        <family val="2"/>
      </rPr>
      <t>Tanque de Expansão capacidade 800 L</t>
    </r>
    <r>
      <rPr>
        <sz val="10"/>
        <color indexed="8"/>
        <rFont val="Arial"/>
        <family val="2"/>
      </rPr>
      <t>, novo, ano de fabricação 2020, resfriador de leite para 2 ordenhas. Tanque em aço inox AISI 304. Sistema de expansão direta. Timer com marcador digital de temperatura. Motor redutor com pá agitadora em aço inox AISI 304, com acabamento sanitário. Tampa de proteção de  compressor para resfriadores. Motor monofásico. EXCLUSIVO PARA ME/EPP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</si>
</sst>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R$&quot;\ #,##0.00;[Red]\-&quot;R$&quot;\ #,##0.00"/>
    <numFmt numFmtId="44" formatCode="_-&quot;R$&quot;\ * #,##0.00_-;\-&quot;R$&quot;\ * #,##0.00_-;_-&quot;R$&quot;\ * &quot;-&quot;??_-;_-@_-"/>
    <numFmt numFmtId="164" formatCode="&quot;(&quot;00&quot;) &quot;0000&quot; &quot;0000"/>
  </numFmts>
  <fonts count="26" x14ac:knownFonts="1">
    <font>
      <sz val="11"/>
      <color theme="1"/>
      <name val="Calibri"/>
      <family val="2"/>
      <scheme val="minor"/>
    </font>
    <font>
      <sz val="11"/>
      <color theme="1"/>
      <name val="Calibri"/>
      <family val="2"/>
      <scheme val="minor"/>
    </font>
    <font>
      <b/>
      <sz val="10"/>
      <name val="Arial"/>
      <family val="2"/>
    </font>
    <font>
      <b/>
      <sz val="10"/>
      <name val="Times New Roman"/>
      <family val="1"/>
    </font>
    <font>
      <b/>
      <sz val="12"/>
      <name val="Arial"/>
      <family val="2"/>
    </font>
    <font>
      <b/>
      <sz val="10"/>
      <color theme="1"/>
      <name val="Arial"/>
      <family val="2"/>
    </font>
    <font>
      <sz val="10"/>
      <color theme="1"/>
      <name val="Arial"/>
      <family val="2"/>
    </font>
    <font>
      <sz val="10"/>
      <color indexed="8"/>
      <name val="Arial"/>
      <family val="2"/>
    </font>
    <font>
      <b/>
      <sz val="10"/>
      <color indexed="8"/>
      <name val="Arial"/>
      <family val="2"/>
    </font>
    <font>
      <sz val="10"/>
      <name val="Arial"/>
      <family val="2"/>
    </font>
    <font>
      <sz val="11"/>
      <name val="Calibri"/>
      <family val="2"/>
      <scheme val="minor"/>
    </font>
    <font>
      <sz val="11"/>
      <color rgb="FF000000"/>
      <name val="Calibri"/>
      <family val="2"/>
      <charset val="1"/>
    </font>
    <font>
      <sz val="10"/>
      <color rgb="FF000000"/>
      <name val="Arial"/>
      <family val="2"/>
    </font>
    <font>
      <u/>
      <sz val="10"/>
      <color rgb="FF000000"/>
      <name val="Arial"/>
      <family val="2"/>
    </font>
    <font>
      <b/>
      <sz val="10"/>
      <color rgb="FF000000"/>
      <name val="Arial"/>
      <family val="2"/>
    </font>
    <font>
      <b/>
      <sz val="11"/>
      <color theme="1"/>
      <name val="Calibri"/>
      <family val="2"/>
      <scheme val="minor"/>
    </font>
    <font>
      <sz val="9"/>
      <color theme="1"/>
      <name val="Arial"/>
      <family val="2"/>
    </font>
    <font>
      <b/>
      <i/>
      <u/>
      <sz val="10"/>
      <color theme="1"/>
      <name val="Arial"/>
      <family val="2"/>
    </font>
    <font>
      <sz val="10"/>
      <color theme="1"/>
      <name val="Calibri"/>
      <family val="2"/>
      <scheme val="minor"/>
    </font>
    <font>
      <sz val="10"/>
      <name val="Calibri"/>
      <family val="2"/>
      <scheme val="minor"/>
    </font>
    <font>
      <sz val="10"/>
      <color rgb="FFFF0000"/>
      <name val="Calibri"/>
      <family val="2"/>
      <scheme val="minor"/>
    </font>
    <font>
      <u/>
      <sz val="11"/>
      <color theme="10"/>
      <name val="Calibri"/>
      <family val="2"/>
      <scheme val="minor"/>
    </font>
    <font>
      <sz val="11"/>
      <name val="Arial"/>
      <family val="2"/>
    </font>
    <font>
      <sz val="11"/>
      <color theme="1"/>
      <name val="Arial"/>
      <family val="2"/>
    </font>
    <font>
      <b/>
      <sz val="14"/>
      <color theme="1"/>
      <name val="Arial"/>
      <family val="2"/>
    </font>
    <font>
      <sz val="8"/>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5050"/>
        <bgColor indexed="64"/>
      </patternFill>
    </fill>
    <fill>
      <patternFill patternType="solid">
        <fgColor rgb="FFFFFF66"/>
        <bgColor indexed="64"/>
      </patternFill>
    </fill>
    <fill>
      <patternFill patternType="solid">
        <fgColor rgb="FF66FF66"/>
        <bgColor indexed="64"/>
      </patternFill>
    </fill>
    <fill>
      <patternFill patternType="solid">
        <fgColor rgb="FFFFFF00"/>
        <bgColor indexed="64"/>
      </patternFill>
    </fill>
    <fill>
      <patternFill patternType="solid">
        <fgColor rgb="FF92D050"/>
        <bgColor indexed="64"/>
      </patternFill>
    </fill>
    <fill>
      <patternFill patternType="solid">
        <fgColor rgb="FF99FF66"/>
        <bgColor indexed="64"/>
      </patternFill>
    </fill>
  </fills>
  <borders count="3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44" fontId="1" fillId="0" borderId="0" applyFont="0" applyFill="0" applyBorder="0" applyAlignment="0" applyProtection="0"/>
    <xf numFmtId="0" fontId="11" fillId="0" borderId="0"/>
    <xf numFmtId="44" fontId="1" fillId="0" borderId="0" applyFont="0" applyFill="0" applyBorder="0" applyAlignment="0" applyProtection="0"/>
    <xf numFmtId="0" fontId="21" fillId="0" borderId="0" applyNumberFormat="0" applyFill="0" applyBorder="0" applyAlignment="0" applyProtection="0"/>
  </cellStyleXfs>
  <cellXfs count="194">
    <xf numFmtId="0" fontId="0" fillId="0" borderId="0" xfId="0"/>
    <xf numFmtId="0" fontId="2" fillId="0" borderId="0" xfId="0" applyFont="1" applyAlignment="1">
      <alignment horizontal="center" vertical="center"/>
    </xf>
    <xf numFmtId="0" fontId="2" fillId="0" borderId="0" xfId="0" applyFont="1" applyAlignment="1">
      <alignment horizontal="center"/>
    </xf>
    <xf numFmtId="0" fontId="6" fillId="0" borderId="4" xfId="0" applyFont="1" applyBorder="1" applyAlignment="1">
      <alignment horizontal="center" vertical="center"/>
    </xf>
    <xf numFmtId="44" fontId="9" fillId="0" borderId="2" xfId="1" applyFont="1" applyFill="1" applyBorder="1" applyAlignment="1">
      <alignment horizontal="center" vertical="center" wrapText="1"/>
    </xf>
    <xf numFmtId="0" fontId="7" fillId="0" borderId="2" xfId="0" applyFont="1" applyBorder="1" applyAlignment="1">
      <alignment vertical="center" wrapText="1"/>
    </xf>
    <xf numFmtId="0" fontId="9" fillId="0" borderId="2" xfId="0" applyFont="1" applyBorder="1" applyAlignment="1">
      <alignment vertical="center" wrapText="1"/>
    </xf>
    <xf numFmtId="0" fontId="8" fillId="0" borderId="2" xfId="0" applyFont="1" applyBorder="1" applyAlignment="1">
      <alignment vertical="center" wrapText="1"/>
    </xf>
    <xf numFmtId="0" fontId="7" fillId="0" borderId="2" xfId="0" applyFont="1" applyBorder="1" applyAlignment="1">
      <alignment horizontal="justify" vertical="center" wrapText="1"/>
    </xf>
    <xf numFmtId="0" fontId="7" fillId="3" borderId="2" xfId="0" applyFont="1" applyFill="1" applyBorder="1" applyAlignment="1">
      <alignment horizontal="left" vertical="center" wrapText="1"/>
    </xf>
    <xf numFmtId="44" fontId="9" fillId="3" borderId="2" xfId="1" applyFont="1" applyFill="1" applyBorder="1" applyAlignment="1">
      <alignment horizontal="center" vertical="center" wrapText="1"/>
    </xf>
    <xf numFmtId="0" fontId="8" fillId="0" borderId="2" xfId="0" applyFont="1" applyBorder="1" applyAlignment="1">
      <alignment horizontal="justify" vertical="center" wrapText="1"/>
    </xf>
    <xf numFmtId="0" fontId="7" fillId="0" borderId="2" xfId="0" applyFont="1" applyFill="1" applyBorder="1" applyAlignment="1">
      <alignment horizontal="justify" vertical="center" wrapText="1"/>
    </xf>
    <xf numFmtId="0" fontId="0" fillId="0" borderId="0" xfId="0"/>
    <xf numFmtId="44" fontId="9" fillId="0" borderId="7" xfId="1" applyFont="1" applyFill="1" applyBorder="1" applyAlignment="1">
      <alignment horizontal="center" vertical="center" wrapText="1"/>
    </xf>
    <xf numFmtId="44" fontId="9" fillId="0" borderId="7" xfId="1" applyFont="1" applyFill="1" applyBorder="1" applyAlignment="1">
      <alignment vertical="center" wrapText="1"/>
    </xf>
    <xf numFmtId="0" fontId="4" fillId="3" borderId="0" xfId="0" applyFont="1" applyFill="1" applyBorder="1" applyAlignment="1">
      <alignment horizontal="center" vertical="center" wrapText="1"/>
    </xf>
    <xf numFmtId="0" fontId="4" fillId="3" borderId="0" xfId="0" applyFont="1" applyFill="1" applyBorder="1" applyAlignment="1">
      <alignment horizontal="center" vertical="center"/>
    </xf>
    <xf numFmtId="0" fontId="0" fillId="3" borderId="0" xfId="0" applyFill="1"/>
    <xf numFmtId="0" fontId="2" fillId="0" borderId="0" xfId="0" applyFont="1" applyAlignment="1">
      <alignment horizontal="center"/>
    </xf>
    <xf numFmtId="0" fontId="2" fillId="0" borderId="0" xfId="0" applyFont="1" applyAlignment="1">
      <alignment horizontal="center"/>
    </xf>
    <xf numFmtId="0" fontId="2" fillId="0" borderId="0" xfId="0" applyFont="1" applyBorder="1" applyAlignment="1">
      <alignment horizontal="center"/>
    </xf>
    <xf numFmtId="44" fontId="0" fillId="0" borderId="2" xfId="1" applyFont="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14" fillId="0" borderId="2" xfId="0" applyFont="1" applyBorder="1" applyAlignment="1">
      <alignment vertical="center" wrapText="1"/>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5" fillId="2" borderId="6" xfId="0" applyFont="1" applyFill="1" applyBorder="1" applyAlignment="1">
      <alignment vertical="center" wrapText="1"/>
    </xf>
    <xf numFmtId="0" fontId="5" fillId="2" borderId="5" xfId="0" applyFont="1" applyFill="1" applyBorder="1" applyAlignment="1">
      <alignment vertical="center"/>
    </xf>
    <xf numFmtId="44" fontId="9" fillId="0" borderId="2" xfId="1" applyFont="1" applyFill="1" applyBorder="1" applyAlignment="1">
      <alignment horizontal="center" vertical="center"/>
    </xf>
    <xf numFmtId="44" fontId="9" fillId="3" borderId="2" xfId="1" applyFont="1" applyFill="1" applyBorder="1" applyAlignment="1">
      <alignment horizontal="center" vertical="center"/>
    </xf>
    <xf numFmtId="0" fontId="7" fillId="0" borderId="2" xfId="0" applyFont="1" applyFill="1" applyBorder="1" applyAlignment="1">
      <alignment horizontal="justify" vertical="center"/>
    </xf>
    <xf numFmtId="0" fontId="6" fillId="0" borderId="2" xfId="0" applyFont="1" applyBorder="1" applyAlignment="1">
      <alignment horizontal="center" vertical="center"/>
    </xf>
    <xf numFmtId="0" fontId="5" fillId="2" borderId="2" xfId="0" applyFont="1" applyFill="1" applyBorder="1" applyAlignment="1">
      <alignment vertical="center"/>
    </xf>
    <xf numFmtId="0" fontId="5" fillId="2" borderId="2" xfId="0" applyFont="1" applyFill="1" applyBorder="1" applyAlignment="1">
      <alignment vertical="center" wrapText="1"/>
    </xf>
    <xf numFmtId="44" fontId="0" fillId="3" borderId="2" xfId="1" applyFont="1" applyFill="1" applyBorder="1" applyAlignment="1">
      <alignment horizontal="center" vertical="center"/>
    </xf>
    <xf numFmtId="0" fontId="6" fillId="0" borderId="2" xfId="0" applyFont="1" applyBorder="1" applyAlignment="1">
      <alignment horizontal="center" vertical="center"/>
    </xf>
    <xf numFmtId="0" fontId="2" fillId="0" borderId="0" xfId="0" applyFont="1" applyAlignment="1">
      <alignment horizontal="center"/>
    </xf>
    <xf numFmtId="0" fontId="6" fillId="0" borderId="2" xfId="0" applyFont="1" applyBorder="1" applyAlignment="1">
      <alignment horizontal="center" vertical="center"/>
    </xf>
    <xf numFmtId="0" fontId="2" fillId="0" borderId="0" xfId="0" applyFont="1" applyBorder="1" applyAlignment="1">
      <alignment horizontal="center"/>
    </xf>
    <xf numFmtId="0" fontId="3" fillId="0" borderId="0" xfId="0" applyFont="1" applyBorder="1" applyAlignment="1">
      <alignment horizontal="center" vertical="center" wrapText="1"/>
    </xf>
    <xf numFmtId="44" fontId="0" fillId="3" borderId="10" xfId="1" applyFont="1" applyFill="1" applyBorder="1" applyAlignment="1">
      <alignment vertical="center"/>
    </xf>
    <xf numFmtId="44" fontId="0" fillId="3" borderId="1" xfId="1" applyFont="1" applyFill="1" applyBorder="1" applyAlignment="1">
      <alignment vertical="center"/>
    </xf>
    <xf numFmtId="44" fontId="0" fillId="3" borderId="11" xfId="1" applyFont="1" applyFill="1" applyBorder="1" applyAlignment="1">
      <alignment vertical="center"/>
    </xf>
    <xf numFmtId="0" fontId="6" fillId="0" borderId="2" xfId="0" applyFont="1" applyBorder="1" applyAlignment="1">
      <alignment horizontal="left" vertical="center"/>
    </xf>
    <xf numFmtId="8" fontId="9" fillId="0" borderId="7" xfId="1" applyNumberFormat="1" applyFont="1" applyFill="1" applyBorder="1" applyAlignment="1">
      <alignment horizontal="center" vertical="center" wrapText="1"/>
    </xf>
    <xf numFmtId="8" fontId="9" fillId="0" borderId="7" xfId="3" applyNumberFormat="1" applyFont="1" applyFill="1" applyBorder="1" applyAlignment="1">
      <alignment vertical="center" wrapText="1"/>
    </xf>
    <xf numFmtId="0" fontId="6" fillId="5" borderId="2" xfId="0" applyFont="1" applyFill="1" applyBorder="1" applyAlignment="1">
      <alignment horizontal="center" vertical="center"/>
    </xf>
    <xf numFmtId="44" fontId="0" fillId="5" borderId="2" xfId="1" applyFont="1" applyFill="1" applyBorder="1" applyAlignment="1">
      <alignment horizontal="center" vertical="center"/>
    </xf>
    <xf numFmtId="0" fontId="0" fillId="0" borderId="16" xfId="0" applyBorder="1"/>
    <xf numFmtId="0" fontId="0" fillId="0" borderId="17" xfId="0" applyBorder="1"/>
    <xf numFmtId="0" fontId="0" fillId="0" borderId="12" xfId="0" applyBorder="1"/>
    <xf numFmtId="0" fontId="0" fillId="0" borderId="0" xfId="0" applyBorder="1"/>
    <xf numFmtId="0" fontId="0" fillId="0" borderId="20" xfId="0" applyBorder="1"/>
    <xf numFmtId="0" fontId="3" fillId="0" borderId="9" xfId="0" applyFont="1" applyBorder="1" applyAlignment="1">
      <alignment vertical="center" wrapText="1"/>
    </xf>
    <xf numFmtId="0" fontId="6" fillId="0" borderId="2" xfId="0" applyFont="1" applyBorder="1" applyAlignment="1">
      <alignment horizontal="center" vertical="center"/>
    </xf>
    <xf numFmtId="0" fontId="16" fillId="5" borderId="2" xfId="0" applyFont="1" applyFill="1" applyBorder="1" applyAlignment="1">
      <alignment horizontal="center" vertical="center"/>
    </xf>
    <xf numFmtId="44" fontId="0" fillId="5" borderId="15" xfId="1" applyFont="1" applyFill="1" applyBorder="1" applyAlignment="1">
      <alignment horizontal="center" vertical="center"/>
    </xf>
    <xf numFmtId="0" fontId="0" fillId="5" borderId="2" xfId="0" applyFill="1" applyBorder="1" applyAlignment="1">
      <alignment horizontal="center"/>
    </xf>
    <xf numFmtId="0" fontId="0" fillId="3" borderId="0" xfId="0" applyFill="1" applyAlignment="1">
      <alignment horizontal="center" vertical="center"/>
    </xf>
    <xf numFmtId="44" fontId="10" fillId="5" borderId="2" xfId="1" applyFont="1" applyFill="1" applyBorder="1" applyAlignment="1">
      <alignment horizontal="center" vertical="center"/>
    </xf>
    <xf numFmtId="0" fontId="17" fillId="5" borderId="2" xfId="0" applyFont="1" applyFill="1" applyBorder="1" applyAlignment="1">
      <alignment horizontal="center" vertical="center"/>
    </xf>
    <xf numFmtId="0" fontId="0" fillId="0" borderId="0" xfId="0" applyFont="1"/>
    <xf numFmtId="0" fontId="18" fillId="0" borderId="13" xfId="0" applyFont="1" applyBorder="1" applyAlignment="1">
      <alignment horizontal="center" vertical="center" textRotation="90"/>
    </xf>
    <xf numFmtId="0" fontId="18" fillId="0" borderId="13" xfId="0" applyFont="1" applyBorder="1" applyAlignment="1">
      <alignment horizontal="center" vertical="center" wrapText="1"/>
    </xf>
    <xf numFmtId="0" fontId="18" fillId="0" borderId="13" xfId="0" applyFont="1" applyBorder="1" applyAlignment="1">
      <alignment horizontal="left" textRotation="90"/>
    </xf>
    <xf numFmtId="0" fontId="18" fillId="0" borderId="13" xfId="0" applyFont="1" applyBorder="1" applyAlignment="1">
      <alignment horizontal="center" vertical="center"/>
    </xf>
    <xf numFmtId="0" fontId="18" fillId="0" borderId="2" xfId="0" applyFont="1" applyBorder="1" applyAlignment="1">
      <alignment horizontal="center"/>
    </xf>
    <xf numFmtId="0" fontId="18" fillId="3" borderId="2" xfId="0" applyFont="1" applyFill="1" applyBorder="1"/>
    <xf numFmtId="164" fontId="18" fillId="0" borderId="2" xfId="0" applyNumberFormat="1" applyFont="1" applyBorder="1" applyAlignment="1">
      <alignment horizontal="center"/>
    </xf>
    <xf numFmtId="0" fontId="18" fillId="3" borderId="2" xfId="0" applyFont="1" applyFill="1" applyBorder="1" applyAlignment="1">
      <alignment horizontal="center" vertical="center"/>
    </xf>
    <xf numFmtId="164" fontId="19" fillId="0" borderId="2" xfId="0" applyNumberFormat="1" applyFont="1" applyBorder="1" applyAlignment="1">
      <alignment horizontal="center"/>
    </xf>
    <xf numFmtId="0" fontId="19" fillId="3" borderId="2" xfId="4" applyFont="1" applyFill="1" applyBorder="1"/>
    <xf numFmtId="0" fontId="19" fillId="3" borderId="2" xfId="0" applyFont="1" applyFill="1" applyBorder="1"/>
    <xf numFmtId="0" fontId="10" fillId="3" borderId="2" xfId="4" applyFont="1" applyFill="1" applyBorder="1"/>
    <xf numFmtId="0" fontId="15" fillId="7" borderId="2" xfId="0" applyFont="1" applyFill="1" applyBorder="1" applyAlignment="1">
      <alignment horizontal="center"/>
    </xf>
    <xf numFmtId="0" fontId="15" fillId="7" borderId="0" xfId="0" applyFont="1" applyFill="1" applyBorder="1" applyAlignment="1">
      <alignment horizontal="center"/>
    </xf>
    <xf numFmtId="44" fontId="0" fillId="0" borderId="2" xfId="0" applyNumberFormat="1" applyBorder="1"/>
    <xf numFmtId="0" fontId="8" fillId="3" borderId="2" xfId="0" applyFont="1" applyFill="1" applyBorder="1" applyAlignment="1">
      <alignment horizontal="justify" vertical="center" wrapText="1"/>
    </xf>
    <xf numFmtId="0" fontId="8" fillId="3" borderId="2" xfId="0" applyFont="1" applyFill="1" applyBorder="1" applyAlignment="1">
      <alignment vertical="center" wrapText="1"/>
    </xf>
    <xf numFmtId="0" fontId="7" fillId="3" borderId="2" xfId="0" applyFont="1" applyFill="1" applyBorder="1" applyAlignment="1">
      <alignment horizontal="justify" vertical="center" wrapText="1"/>
    </xf>
    <xf numFmtId="0" fontId="6" fillId="3" borderId="2" xfId="0" applyFont="1" applyFill="1" applyBorder="1" applyAlignment="1">
      <alignment horizontal="center" vertical="center"/>
    </xf>
    <xf numFmtId="44" fontId="0" fillId="3" borderId="2" xfId="0" applyNumberFormat="1" applyFill="1" applyBorder="1"/>
    <xf numFmtId="0" fontId="0" fillId="3" borderId="2" xfId="0" applyFill="1" applyBorder="1"/>
    <xf numFmtId="0" fontId="9" fillId="3" borderId="2" xfId="0" applyFont="1" applyFill="1" applyBorder="1" applyAlignment="1">
      <alignment vertical="center"/>
    </xf>
    <xf numFmtId="0" fontId="7" fillId="3" borderId="2" xfId="0" applyFont="1" applyFill="1" applyBorder="1" applyAlignment="1">
      <alignment vertical="center" wrapText="1"/>
    </xf>
    <xf numFmtId="0" fontId="0" fillId="0" borderId="0" xfId="0" applyFill="1"/>
    <xf numFmtId="0" fontId="8" fillId="0" borderId="2" xfId="0" applyFont="1" applyFill="1" applyBorder="1" applyAlignment="1">
      <alignment vertical="center" wrapText="1"/>
    </xf>
    <xf numFmtId="44" fontId="0" fillId="0" borderId="2" xfId="1" applyFont="1" applyFill="1" applyBorder="1" applyAlignment="1">
      <alignment horizontal="center" vertical="center"/>
    </xf>
    <xf numFmtId="44" fontId="0" fillId="0" borderId="2" xfId="0" applyNumberFormat="1" applyFill="1" applyBorder="1"/>
    <xf numFmtId="0" fontId="0" fillId="0" borderId="0" xfId="0" applyAlignment="1">
      <alignment horizontal="center" vertical="center"/>
    </xf>
    <xf numFmtId="0" fontId="9" fillId="3" borderId="2" xfId="0" applyFont="1" applyFill="1" applyBorder="1" applyAlignment="1">
      <alignment vertical="center" wrapText="1"/>
    </xf>
    <xf numFmtId="0" fontId="6" fillId="3" borderId="4" xfId="0" applyFont="1" applyFill="1" applyBorder="1" applyAlignment="1">
      <alignment horizontal="center"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xf>
    <xf numFmtId="0" fontId="4" fillId="2" borderId="24" xfId="0" applyFont="1" applyFill="1" applyBorder="1" applyAlignment="1">
      <alignment horizontal="center" vertical="center" wrapText="1"/>
    </xf>
    <xf numFmtId="0" fontId="4" fillId="2" borderId="25" xfId="0" applyFont="1" applyFill="1" applyBorder="1" applyAlignment="1">
      <alignment horizontal="center" vertical="center" wrapText="1"/>
    </xf>
    <xf numFmtId="44" fontId="23" fillId="0" borderId="7" xfId="1" applyFont="1" applyBorder="1" applyAlignment="1">
      <alignment horizontal="right" vertical="center"/>
    </xf>
    <xf numFmtId="44" fontId="23" fillId="3" borderId="7" xfId="1" applyFont="1" applyFill="1" applyBorder="1" applyAlignment="1">
      <alignment horizontal="right" vertical="center"/>
    </xf>
    <xf numFmtId="0" fontId="4" fillId="2" borderId="31" xfId="0" applyFont="1" applyFill="1" applyBorder="1" applyAlignment="1">
      <alignment horizontal="center" vertical="center" wrapText="1"/>
    </xf>
    <xf numFmtId="0" fontId="6" fillId="3" borderId="11" xfId="0" applyFont="1" applyFill="1" applyBorder="1" applyAlignment="1">
      <alignment horizontal="center" vertical="center"/>
    </xf>
    <xf numFmtId="0" fontId="6" fillId="0" borderId="11" xfId="0" applyFont="1" applyBorder="1" applyAlignment="1">
      <alignment horizontal="center" vertical="center"/>
    </xf>
    <xf numFmtId="4" fontId="22" fillId="3" borderId="2" xfId="1" applyNumberFormat="1" applyFont="1" applyFill="1" applyBorder="1" applyAlignment="1">
      <alignment horizontal="center" vertical="center" wrapText="1"/>
    </xf>
    <xf numFmtId="44" fontId="1" fillId="3" borderId="7" xfId="1" applyFont="1" applyFill="1" applyBorder="1" applyAlignment="1">
      <alignment horizontal="right" vertical="center"/>
    </xf>
    <xf numFmtId="4" fontId="22" fillId="0" borderId="2" xfId="1" applyNumberFormat="1" applyFont="1" applyFill="1" applyBorder="1" applyAlignment="1">
      <alignment horizontal="center" vertical="center" wrapText="1"/>
    </xf>
    <xf numFmtId="44" fontId="22" fillId="0" borderId="2" xfId="1" applyFont="1" applyFill="1" applyBorder="1" applyAlignment="1">
      <alignment horizontal="center" vertical="center"/>
    </xf>
    <xf numFmtId="44" fontId="24" fillId="8" borderId="32" xfId="1" applyFont="1" applyFill="1" applyBorder="1" applyAlignment="1">
      <alignment horizontal="right" vertical="center"/>
    </xf>
    <xf numFmtId="0" fontId="6" fillId="0" borderId="2" xfId="0" applyFont="1" applyFill="1" applyBorder="1" applyAlignment="1">
      <alignment horizontal="center" vertical="center"/>
    </xf>
    <xf numFmtId="0" fontId="14" fillId="0" borderId="2" xfId="0" applyFont="1" applyFill="1" applyBorder="1" applyAlignment="1">
      <alignment horizontal="left" vertical="center" wrapText="1"/>
    </xf>
    <xf numFmtId="44" fontId="9" fillId="0" borderId="2" xfId="1" applyFont="1" applyFill="1" applyBorder="1" applyAlignment="1">
      <alignment horizontal="center" vertical="center"/>
    </xf>
    <xf numFmtId="44" fontId="0" fillId="0" borderId="2" xfId="0" applyNumberFormat="1" applyFill="1" applyBorder="1" applyAlignment="1">
      <alignment horizontal="center" vertical="center"/>
    </xf>
    <xf numFmtId="44" fontId="0" fillId="5" borderId="2" xfId="1" applyFont="1" applyFill="1" applyBorder="1" applyAlignment="1">
      <alignment horizontal="center" vertical="center"/>
    </xf>
    <xf numFmtId="44" fontId="0" fillId="5" borderId="15" xfId="1" applyFont="1" applyFill="1" applyBorder="1" applyAlignment="1">
      <alignment horizontal="center" vertical="center"/>
    </xf>
    <xf numFmtId="49" fontId="6" fillId="3" borderId="2" xfId="0" applyNumberFormat="1" applyFont="1" applyFill="1" applyBorder="1" applyAlignment="1">
      <alignment horizontal="center" vertical="center"/>
    </xf>
    <xf numFmtId="44" fontId="0" fillId="5" borderId="2" xfId="1" applyFont="1" applyFill="1" applyBorder="1" applyAlignment="1">
      <alignment vertical="center"/>
    </xf>
    <xf numFmtId="0" fontId="0" fillId="5" borderId="0" xfId="0" applyFill="1"/>
    <xf numFmtId="0" fontId="0" fillId="9" borderId="0" xfId="0" applyFill="1"/>
    <xf numFmtId="44" fontId="7" fillId="3" borderId="2" xfId="1" applyFont="1" applyFill="1" applyBorder="1" applyAlignment="1">
      <alignment horizontal="left" vertical="center"/>
    </xf>
    <xf numFmtId="0" fontId="5" fillId="3" borderId="22"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6" xfId="0" applyFont="1" applyFill="1" applyBorder="1" applyAlignment="1">
      <alignment horizontal="left"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5"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30"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2" fillId="0" borderId="0" xfId="0" applyFont="1" applyAlignment="1">
      <alignment horizontal="center"/>
    </xf>
    <xf numFmtId="0" fontId="4" fillId="2" borderId="12" xfId="0" applyFont="1" applyFill="1" applyBorder="1" applyAlignment="1">
      <alignment horizontal="center"/>
    </xf>
    <xf numFmtId="0" fontId="4" fillId="2" borderId="0" xfId="0" applyFont="1" applyFill="1" applyBorder="1" applyAlignment="1">
      <alignment horizontal="center"/>
    </xf>
    <xf numFmtId="0" fontId="5" fillId="2" borderId="4"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7" xfId="0" applyFont="1" applyFill="1" applyBorder="1" applyAlignment="1">
      <alignment horizontal="left" vertical="center" wrapText="1"/>
    </xf>
    <xf numFmtId="44" fontId="0" fillId="5" borderId="10" xfId="1" applyFont="1" applyFill="1" applyBorder="1" applyAlignment="1">
      <alignment horizontal="center" vertical="center"/>
    </xf>
    <xf numFmtId="44" fontId="0" fillId="5" borderId="1" xfId="1" applyFont="1" applyFill="1" applyBorder="1" applyAlignment="1">
      <alignment horizontal="center" vertical="center"/>
    </xf>
    <xf numFmtId="44" fontId="0" fillId="5" borderId="11" xfId="1" applyFont="1" applyFill="1" applyBorder="1" applyAlignment="1">
      <alignment horizontal="center" vertical="center"/>
    </xf>
    <xf numFmtId="0" fontId="2" fillId="0" borderId="0" xfId="0" applyFont="1" applyBorder="1" applyAlignment="1">
      <alignment horizontal="center"/>
    </xf>
    <xf numFmtId="0" fontId="0" fillId="5" borderId="10" xfId="0" applyFill="1" applyBorder="1" applyAlignment="1">
      <alignment horizontal="center"/>
    </xf>
    <xf numFmtId="0" fontId="0" fillId="5" borderId="11" xfId="0" applyFill="1" applyBorder="1" applyAlignment="1">
      <alignment horizontal="center"/>
    </xf>
    <xf numFmtId="0" fontId="0" fillId="0" borderId="0" xfId="0" applyFill="1" applyAlignment="1">
      <alignment horizontal="center" vertical="center"/>
    </xf>
    <xf numFmtId="0" fontId="15" fillId="2" borderId="10" xfId="0" applyFont="1" applyFill="1" applyBorder="1" applyAlignment="1">
      <alignment horizontal="center"/>
    </xf>
    <xf numFmtId="0" fontId="15" fillId="2" borderId="1" xfId="0" applyFont="1" applyFill="1" applyBorder="1" applyAlignment="1">
      <alignment horizontal="center"/>
    </xf>
    <xf numFmtId="0" fontId="15" fillId="2" borderId="11" xfId="0" applyFont="1" applyFill="1" applyBorder="1" applyAlignment="1">
      <alignment horizontal="center"/>
    </xf>
    <xf numFmtId="0" fontId="3" fillId="0" borderId="0" xfId="0" applyFont="1" applyBorder="1" applyAlignment="1">
      <alignment horizontal="center" vertical="center" wrapText="1"/>
    </xf>
    <xf numFmtId="0" fontId="5" fillId="2" borderId="10" xfId="0" applyFont="1" applyFill="1" applyBorder="1" applyAlignment="1">
      <alignment horizontal="left" vertical="center"/>
    </xf>
    <xf numFmtId="0" fontId="5" fillId="2" borderId="1" xfId="0" applyFont="1" applyFill="1" applyBorder="1" applyAlignment="1">
      <alignment horizontal="left" vertical="center"/>
    </xf>
    <xf numFmtId="0" fontId="5" fillId="2" borderId="11" xfId="0" applyFont="1" applyFill="1" applyBorder="1" applyAlignment="1">
      <alignment horizontal="left" vertical="center"/>
    </xf>
    <xf numFmtId="44" fontId="0" fillId="3" borderId="10" xfId="1" applyFont="1" applyFill="1" applyBorder="1" applyAlignment="1">
      <alignment horizontal="center" vertical="center"/>
    </xf>
    <xf numFmtId="44" fontId="0" fillId="3" borderId="11" xfId="1" applyFont="1" applyFill="1" applyBorder="1" applyAlignment="1">
      <alignment horizontal="center" vertical="center"/>
    </xf>
    <xf numFmtId="0" fontId="15" fillId="5" borderId="2" xfId="0" applyFont="1" applyFill="1" applyBorder="1" applyAlignment="1">
      <alignment horizontal="center"/>
    </xf>
    <xf numFmtId="0" fontId="15" fillId="6" borderId="2" xfId="0" applyFont="1" applyFill="1" applyBorder="1" applyAlignment="1">
      <alignment horizontal="center"/>
    </xf>
    <xf numFmtId="0" fontId="15" fillId="4" borderId="2" xfId="0" applyFont="1" applyFill="1" applyBorder="1" applyAlignment="1">
      <alignment horizontal="center"/>
    </xf>
    <xf numFmtId="0" fontId="0" fillId="0" borderId="10" xfId="0" applyBorder="1" applyAlignment="1">
      <alignment horizontal="center"/>
    </xf>
    <xf numFmtId="0" fontId="0" fillId="0" borderId="1" xfId="0" applyBorder="1" applyAlignment="1">
      <alignment horizontal="center"/>
    </xf>
    <xf numFmtId="0" fontId="0" fillId="0" borderId="11" xfId="0" applyBorder="1" applyAlignment="1">
      <alignment horizontal="center"/>
    </xf>
    <xf numFmtId="0" fontId="2" fillId="0" borderId="12" xfId="0" applyFont="1" applyBorder="1" applyAlignment="1">
      <alignment horizontal="center"/>
    </xf>
    <xf numFmtId="0" fontId="3" fillId="0" borderId="12" xfId="0" applyFont="1" applyBorder="1" applyAlignment="1">
      <alignment horizontal="center" vertical="center" wrapText="1"/>
    </xf>
    <xf numFmtId="0" fontId="4" fillId="2" borderId="10" xfId="0" applyFont="1" applyFill="1" applyBorder="1" applyAlignment="1">
      <alignment horizontal="center"/>
    </xf>
    <xf numFmtId="0" fontId="4" fillId="2" borderId="1" xfId="0" applyFont="1" applyFill="1" applyBorder="1" applyAlignment="1">
      <alignment horizontal="center"/>
    </xf>
    <xf numFmtId="0" fontId="4" fillId="2" borderId="11" xfId="0" applyFont="1" applyFill="1" applyBorder="1" applyAlignment="1">
      <alignment horizontal="center"/>
    </xf>
    <xf numFmtId="44" fontId="0" fillId="3" borderId="13" xfId="1" applyFont="1" applyFill="1" applyBorder="1" applyAlignment="1">
      <alignment horizontal="center" vertical="center"/>
    </xf>
    <xf numFmtId="44" fontId="0" fillId="3" borderId="14" xfId="1" applyFont="1" applyFill="1" applyBorder="1" applyAlignment="1">
      <alignment horizontal="center" vertical="center"/>
    </xf>
    <xf numFmtId="44" fontId="0" fillId="3" borderId="15" xfId="1" applyFont="1" applyFill="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44" fontId="0" fillId="0" borderId="10" xfId="0" applyNumberFormat="1" applyBorder="1" applyAlignment="1">
      <alignment horizontal="center"/>
    </xf>
    <xf numFmtId="44" fontId="0" fillId="5" borderId="13" xfId="1" applyFont="1" applyFill="1" applyBorder="1" applyAlignment="1">
      <alignment horizontal="center" vertical="center"/>
    </xf>
    <xf numFmtId="44" fontId="0" fillId="5" borderId="14" xfId="1" applyFont="1" applyFill="1" applyBorder="1" applyAlignment="1">
      <alignment horizontal="center" vertical="center"/>
    </xf>
    <xf numFmtId="44" fontId="0" fillId="5" borderId="15" xfId="1" applyFont="1" applyFill="1" applyBorder="1" applyAlignment="1">
      <alignment horizontal="center" vertical="center"/>
    </xf>
    <xf numFmtId="44" fontId="0" fillId="0" borderId="16" xfId="0" applyNumberFormat="1" applyBorder="1" applyAlignment="1">
      <alignment horizontal="center" vertical="center"/>
    </xf>
    <xf numFmtId="44" fontId="0" fillId="0" borderId="18" xfId="0" applyNumberFormat="1" applyBorder="1" applyAlignment="1">
      <alignment horizontal="center" vertical="center"/>
    </xf>
    <xf numFmtId="44" fontId="0" fillId="0" borderId="12" xfId="0" applyNumberFormat="1" applyBorder="1" applyAlignment="1">
      <alignment horizontal="center" vertical="center"/>
    </xf>
    <xf numFmtId="44" fontId="0" fillId="0" borderId="19" xfId="0" applyNumberFormat="1" applyBorder="1" applyAlignment="1">
      <alignment horizontal="center" vertical="center"/>
    </xf>
    <xf numFmtId="44" fontId="0" fillId="0" borderId="20" xfId="0" applyNumberFormat="1" applyBorder="1" applyAlignment="1">
      <alignment horizontal="center" vertical="center"/>
    </xf>
    <xf numFmtId="44" fontId="0" fillId="0" borderId="21" xfId="0" applyNumberFormat="1" applyBorder="1" applyAlignment="1">
      <alignment horizontal="center" vertical="center"/>
    </xf>
    <xf numFmtId="0" fontId="0" fillId="0" borderId="18" xfId="0"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15" fillId="7" borderId="2" xfId="0" applyFont="1" applyFill="1" applyBorder="1" applyAlignment="1">
      <alignment horizontal="center"/>
    </xf>
    <xf numFmtId="44" fontId="22" fillId="7" borderId="10" xfId="1" applyFont="1" applyFill="1" applyBorder="1" applyAlignment="1">
      <alignment vertical="center" wrapText="1"/>
    </xf>
    <xf numFmtId="44" fontId="22" fillId="7" borderId="10" xfId="1" applyFont="1" applyFill="1" applyBorder="1" applyAlignment="1">
      <alignment horizontal="center" vertical="center" wrapText="1"/>
    </xf>
    <xf numFmtId="44" fontId="22" fillId="7" borderId="10" xfId="1" applyFont="1" applyFill="1" applyBorder="1" applyAlignment="1">
      <alignment horizontal="center" vertical="center"/>
    </xf>
    <xf numFmtId="44" fontId="22" fillId="7" borderId="2" xfId="1" applyFont="1" applyFill="1" applyBorder="1" applyAlignment="1">
      <alignment vertical="center" wrapText="1"/>
    </xf>
  </cellXfs>
  <cellStyles count="5">
    <cellStyle name="Hiperlink" xfId="4" builtinId="8"/>
    <cellStyle name="Moeda" xfId="1" builtinId="4"/>
    <cellStyle name="Moeda 2" xfId="3" xr:uid="{00000000-0005-0000-0000-000002000000}"/>
    <cellStyle name="Normal" xfId="0" builtinId="0"/>
    <cellStyle name="Normal 2" xfId="2" xr:uid="{00000000-0005-0000-0000-000004000000}"/>
  </cellStyles>
  <dxfs count="120">
    <dxf>
      <font>
        <color rgb="FFFFFF00"/>
      </font>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strike val="0"/>
        <color auto="1"/>
      </font>
      <fill>
        <patternFill>
          <bgColor rgb="FFFFFF00"/>
        </patternFill>
      </fill>
    </dxf>
    <dxf>
      <font>
        <color theme="0"/>
      </font>
    </dxf>
    <dxf>
      <fill>
        <patternFill>
          <bgColor theme="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ill>
        <patternFill>
          <bgColor theme="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ill>
        <patternFill>
          <bgColor theme="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ill>
        <patternFill>
          <bgColor theme="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b/>
        <i val="0"/>
      </font>
      <fill>
        <patternFill>
          <bgColor rgb="FFFFFF00"/>
        </patternFill>
      </fill>
    </dxf>
    <dxf>
      <font>
        <b/>
        <i val="0"/>
      </font>
      <fill>
        <patternFill>
          <bgColor rgb="FFFF0000"/>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99FF66"/>
      <color rgb="FFFFFF66"/>
      <color rgb="FFFF5050"/>
      <color rgb="FF66FF33"/>
      <color rgb="FF66FF66"/>
      <color rgb="FFFF33CC"/>
      <color rgb="FFFF66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2</xdr:col>
      <xdr:colOff>276225</xdr:colOff>
      <xdr:row>2</xdr:row>
      <xdr:rowOff>171450</xdr:rowOff>
    </xdr:to>
    <xdr:pic>
      <xdr:nvPicPr>
        <xdr:cNvPr id="2" name="Picture 1">
          <a:extLst>
            <a:ext uri="{FF2B5EF4-FFF2-40B4-BE49-F238E27FC236}">
              <a16:creationId xmlns:a16="http://schemas.microsoft.com/office/drawing/2014/main" id="{A1954A6B-462E-4A23-86ED-8915BE6A27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1362075" cy="504825"/>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723900</xdr:colOff>
      <xdr:row>0</xdr:row>
      <xdr:rowOff>114300</xdr:rowOff>
    </xdr:from>
    <xdr:to>
      <xdr:col>1</xdr:col>
      <xdr:colOff>2371725</xdr:colOff>
      <xdr:row>2</xdr:row>
      <xdr:rowOff>238125</xdr:rowOff>
    </xdr:to>
    <xdr:pic>
      <xdr:nvPicPr>
        <xdr:cNvPr id="2" name="Picture 1">
          <a:extLst>
            <a:ext uri="{FF2B5EF4-FFF2-40B4-BE49-F238E27FC236}">
              <a16:creationId xmlns:a16="http://schemas.microsoft.com/office/drawing/2014/main" id="{4D2BA8F5-0EA5-4682-B682-86344FB8A0F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9650" y="114300"/>
          <a:ext cx="1647825" cy="504825"/>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942975</xdr:colOff>
      <xdr:row>0</xdr:row>
      <xdr:rowOff>114300</xdr:rowOff>
    </xdr:from>
    <xdr:to>
      <xdr:col>1</xdr:col>
      <xdr:colOff>1866900</xdr:colOff>
      <xdr:row>2</xdr:row>
      <xdr:rowOff>238125</xdr:rowOff>
    </xdr:to>
    <xdr:pic>
      <xdr:nvPicPr>
        <xdr:cNvPr id="2" name="Picture 1">
          <a:extLst>
            <a:ext uri="{FF2B5EF4-FFF2-40B4-BE49-F238E27FC236}">
              <a16:creationId xmlns:a16="http://schemas.microsoft.com/office/drawing/2014/main" id="{29C8AC42-9745-4423-B4FB-564D9AAF5F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8725" y="114300"/>
          <a:ext cx="923925" cy="504825"/>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942975</xdr:colOff>
      <xdr:row>0</xdr:row>
      <xdr:rowOff>114300</xdr:rowOff>
    </xdr:from>
    <xdr:to>
      <xdr:col>1</xdr:col>
      <xdr:colOff>1866900</xdr:colOff>
      <xdr:row>2</xdr:row>
      <xdr:rowOff>238125</xdr:rowOff>
    </xdr:to>
    <xdr:pic>
      <xdr:nvPicPr>
        <xdr:cNvPr id="2" name="Picture 1">
          <a:extLst>
            <a:ext uri="{FF2B5EF4-FFF2-40B4-BE49-F238E27FC236}">
              <a16:creationId xmlns:a16="http://schemas.microsoft.com/office/drawing/2014/main" id="{A240DBEF-A5F9-4B9F-B48C-01E60AF51FC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8725" y="114300"/>
          <a:ext cx="923925" cy="504825"/>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647700</xdr:colOff>
      <xdr:row>0</xdr:row>
      <xdr:rowOff>133350</xdr:rowOff>
    </xdr:from>
    <xdr:to>
      <xdr:col>1</xdr:col>
      <xdr:colOff>2276475</xdr:colOff>
      <xdr:row>2</xdr:row>
      <xdr:rowOff>257175</xdr:rowOff>
    </xdr:to>
    <xdr:pic>
      <xdr:nvPicPr>
        <xdr:cNvPr id="2" name="Picture 1">
          <a:extLst>
            <a:ext uri="{FF2B5EF4-FFF2-40B4-BE49-F238E27FC236}">
              <a16:creationId xmlns:a16="http://schemas.microsoft.com/office/drawing/2014/main" id="{619B69CC-E4CE-4214-BF33-76A4C23A900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33450" y="133350"/>
          <a:ext cx="1628775" cy="504825"/>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638175</xdr:colOff>
      <xdr:row>0</xdr:row>
      <xdr:rowOff>142875</xdr:rowOff>
    </xdr:from>
    <xdr:to>
      <xdr:col>1</xdr:col>
      <xdr:colOff>2381250</xdr:colOff>
      <xdr:row>2</xdr:row>
      <xdr:rowOff>266700</xdr:rowOff>
    </xdr:to>
    <xdr:pic>
      <xdr:nvPicPr>
        <xdr:cNvPr id="2" name="Picture 1">
          <a:extLst>
            <a:ext uri="{FF2B5EF4-FFF2-40B4-BE49-F238E27FC236}">
              <a16:creationId xmlns:a16="http://schemas.microsoft.com/office/drawing/2014/main" id="{DF330438-F93A-4A5B-AEB3-5892EEF8708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3925" y="142875"/>
          <a:ext cx="1743075" cy="504825"/>
        </a:xfrm>
        <a:prstGeom prst="rect">
          <a:avLst/>
        </a:prstGeom>
        <a:blipFill dpi="0" rotWithShape="0">
          <a:blip xmlns:r="http://schemas.openxmlformats.org/officeDocument/2006/relationships"/>
          <a:srcRect/>
          <a:stretch>
            <a:fillRect/>
          </a:stretch>
        </a:blipFill>
        <a:ln w="9525">
          <a:solidFill>
            <a:srgbClr val="000000"/>
          </a:solidFill>
          <a:miter lim="800000"/>
          <a:headEnd/>
          <a:tailEnd/>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santos@pulvetec.com.br" TargetMode="External"/><Relationship Id="rId1" Type="http://schemas.openxmlformats.org/officeDocument/2006/relationships/hyperlink" Target="mailto:LEONARDOCAMPOS461@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FF66"/>
    <pageSetUpPr fitToPage="1"/>
  </sheetPr>
  <dimension ref="A1:G34"/>
  <sheetViews>
    <sheetView showGridLines="0" tabSelected="1" topLeftCell="A31" zoomScale="85" zoomScaleNormal="85" workbookViewId="0">
      <selection activeCell="E33" activeCellId="2" sqref="E27 E32 E33"/>
    </sheetView>
  </sheetViews>
  <sheetFormatPr defaultRowHeight="15" x14ac:dyDescent="0.25"/>
  <cols>
    <col min="1" max="1" width="16.28515625" customWidth="1"/>
    <col min="2" max="2" width="16.28515625" style="13" customWidth="1"/>
    <col min="3" max="3" width="63.28515625" customWidth="1"/>
    <col min="4" max="4" width="4.7109375" customWidth="1"/>
    <col min="5" max="5" width="17.5703125" customWidth="1"/>
    <col min="6" max="6" width="14.140625" style="13" bestFit="1" customWidth="1"/>
    <col min="7" max="7" width="27.28515625" customWidth="1"/>
  </cols>
  <sheetData>
    <row r="1" spans="1:7" x14ac:dyDescent="0.25">
      <c r="A1" s="134" t="s">
        <v>108</v>
      </c>
      <c r="B1" s="134"/>
      <c r="C1" s="134"/>
      <c r="D1" s="134"/>
      <c r="E1" s="134"/>
      <c r="F1" s="134"/>
      <c r="G1" s="134"/>
    </row>
    <row r="2" spans="1:7" x14ac:dyDescent="0.25">
      <c r="A2" s="134" t="s">
        <v>0</v>
      </c>
      <c r="B2" s="134"/>
      <c r="C2" s="134"/>
      <c r="D2" s="134"/>
      <c r="E2" s="134"/>
      <c r="F2" s="134"/>
      <c r="G2" s="134"/>
    </row>
    <row r="3" spans="1:7" x14ac:dyDescent="0.25">
      <c r="A3" s="134" t="s">
        <v>1</v>
      </c>
      <c r="B3" s="134"/>
      <c r="C3" s="134"/>
      <c r="D3" s="134"/>
      <c r="E3" s="134"/>
      <c r="F3" s="134"/>
      <c r="G3" s="134"/>
    </row>
    <row r="4" spans="1:7" ht="53.25" customHeight="1" x14ac:dyDescent="0.25">
      <c r="A4" s="123" t="s">
        <v>2</v>
      </c>
      <c r="B4" s="123"/>
      <c r="C4" s="123"/>
      <c r="D4" s="123"/>
      <c r="E4" s="123"/>
      <c r="F4" s="123"/>
      <c r="G4" s="123"/>
    </row>
    <row r="5" spans="1:7" ht="5.0999999999999996" customHeight="1" x14ac:dyDescent="0.25">
      <c r="A5" s="1"/>
      <c r="B5" s="1"/>
      <c r="C5" s="1"/>
      <c r="D5" s="2"/>
      <c r="E5" s="13"/>
    </row>
    <row r="6" spans="1:7" ht="15.75" x14ac:dyDescent="0.25">
      <c r="A6" s="135" t="s">
        <v>3</v>
      </c>
      <c r="B6" s="136"/>
      <c r="C6" s="136"/>
      <c r="D6" s="136"/>
      <c r="E6" s="136"/>
      <c r="F6" s="136"/>
      <c r="G6" s="136"/>
    </row>
    <row r="7" spans="1:7" ht="5.0999999999999996" customHeight="1" thickBot="1" x14ac:dyDescent="0.3">
      <c r="A7" s="122"/>
      <c r="B7" s="122"/>
      <c r="C7" s="122"/>
      <c r="D7" s="122"/>
      <c r="E7" s="122"/>
      <c r="F7" s="91"/>
    </row>
    <row r="8" spans="1:7" ht="36" customHeight="1" x14ac:dyDescent="0.25">
      <c r="A8" s="94" t="s">
        <v>4</v>
      </c>
      <c r="B8" s="100" t="s">
        <v>221</v>
      </c>
      <c r="C8" s="95" t="s">
        <v>5</v>
      </c>
      <c r="D8" s="96" t="s">
        <v>17</v>
      </c>
      <c r="E8" s="96" t="s">
        <v>212</v>
      </c>
      <c r="F8" s="96" t="s">
        <v>210</v>
      </c>
      <c r="G8" s="97" t="s">
        <v>211</v>
      </c>
    </row>
    <row r="9" spans="1:7" ht="15" customHeight="1" x14ac:dyDescent="0.25">
      <c r="A9" s="137" t="s">
        <v>6</v>
      </c>
      <c r="B9" s="138"/>
      <c r="C9" s="139"/>
      <c r="D9" s="139"/>
      <c r="E9" s="139"/>
      <c r="F9" s="139"/>
      <c r="G9" s="140"/>
    </row>
    <row r="10" spans="1:7" s="18" customFormat="1" ht="63.75" x14ac:dyDescent="0.25">
      <c r="A10" s="93">
        <v>1</v>
      </c>
      <c r="B10" s="101" t="s">
        <v>222</v>
      </c>
      <c r="C10" s="92" t="s">
        <v>20</v>
      </c>
      <c r="D10" s="10" t="s">
        <v>17</v>
      </c>
      <c r="E10" s="190">
        <f>'Geral resumido'!Q10</f>
        <v>523333.33333333331</v>
      </c>
      <c r="F10" s="103">
        <v>3</v>
      </c>
      <c r="G10" s="99">
        <f t="shared" ref="G10:G15" si="0">F10*E10</f>
        <v>1570000</v>
      </c>
    </row>
    <row r="11" spans="1:7" s="18" customFormat="1" ht="51" x14ac:dyDescent="0.25">
      <c r="A11" s="93">
        <v>2</v>
      </c>
      <c r="B11" s="101" t="s">
        <v>223</v>
      </c>
      <c r="C11" s="80" t="s">
        <v>12</v>
      </c>
      <c r="D11" s="10" t="s">
        <v>17</v>
      </c>
      <c r="E11" s="190">
        <f>'Geral resumido'!Q11</f>
        <v>359500</v>
      </c>
      <c r="F11" s="103">
        <v>2</v>
      </c>
      <c r="G11" s="99">
        <f t="shared" si="0"/>
        <v>719000</v>
      </c>
    </row>
    <row r="12" spans="1:7" s="18" customFormat="1" ht="63.75" x14ac:dyDescent="0.25">
      <c r="A12" s="93">
        <v>3</v>
      </c>
      <c r="B12" s="101" t="s">
        <v>224</v>
      </c>
      <c r="C12" s="86" t="s">
        <v>13</v>
      </c>
      <c r="D12" s="10" t="s">
        <v>17</v>
      </c>
      <c r="E12" s="190">
        <f>'Geral resumido'!Q12</f>
        <v>563481.73750000005</v>
      </c>
      <c r="F12" s="103">
        <v>3</v>
      </c>
      <c r="G12" s="99">
        <f t="shared" si="0"/>
        <v>1690445.2125000001</v>
      </c>
    </row>
    <row r="13" spans="1:7" s="18" customFormat="1" ht="89.25" x14ac:dyDescent="0.25">
      <c r="A13" s="93">
        <f t="shared" ref="A13:A15" si="1">A12+1</f>
        <v>4</v>
      </c>
      <c r="B13" s="101" t="s">
        <v>237</v>
      </c>
      <c r="C13" s="86" t="s">
        <v>14</v>
      </c>
      <c r="D13" s="10" t="s">
        <v>17</v>
      </c>
      <c r="E13" s="190">
        <f>'Geral resumido'!Q13</f>
        <v>233795.4</v>
      </c>
      <c r="F13" s="103">
        <v>35</v>
      </c>
      <c r="G13" s="99">
        <f t="shared" si="0"/>
        <v>8182839</v>
      </c>
    </row>
    <row r="14" spans="1:7" s="18" customFormat="1" ht="102" x14ac:dyDescent="0.25">
      <c r="A14" s="93">
        <f t="shared" si="1"/>
        <v>5</v>
      </c>
      <c r="B14" s="101" t="s">
        <v>225</v>
      </c>
      <c r="C14" s="86" t="s">
        <v>217</v>
      </c>
      <c r="D14" s="10" t="s">
        <v>17</v>
      </c>
      <c r="E14" s="190">
        <f>E13</f>
        <v>233795.4</v>
      </c>
      <c r="F14" s="103">
        <v>5</v>
      </c>
      <c r="G14" s="99">
        <f t="shared" ref="G14" si="2">F14*E14</f>
        <v>1168977</v>
      </c>
    </row>
    <row r="15" spans="1:7" s="18" customFormat="1" ht="51" x14ac:dyDescent="0.25">
      <c r="A15" s="93">
        <f t="shared" si="1"/>
        <v>6</v>
      </c>
      <c r="B15" s="101" t="s">
        <v>226</v>
      </c>
      <c r="C15" s="81" t="s">
        <v>16</v>
      </c>
      <c r="D15" s="10" t="s">
        <v>17</v>
      </c>
      <c r="E15" s="190">
        <f>'Geral resumido'!Q14</f>
        <v>386666.66666666669</v>
      </c>
      <c r="F15" s="103">
        <v>3</v>
      </c>
      <c r="G15" s="99">
        <f t="shared" si="0"/>
        <v>1160000</v>
      </c>
    </row>
    <row r="16" spans="1:7" s="18" customFormat="1" ht="15" customHeight="1" x14ac:dyDescent="0.25">
      <c r="A16" s="119" t="s">
        <v>7</v>
      </c>
      <c r="B16" s="120"/>
      <c r="C16" s="120"/>
      <c r="D16" s="120"/>
      <c r="E16" s="120"/>
      <c r="F16" s="120"/>
      <c r="G16" s="121"/>
    </row>
    <row r="17" spans="1:7" s="18" customFormat="1" ht="127.5" x14ac:dyDescent="0.25">
      <c r="A17" s="93">
        <f>A15+1</f>
        <v>7</v>
      </c>
      <c r="B17" s="101" t="s">
        <v>227</v>
      </c>
      <c r="C17" s="9" t="s">
        <v>207</v>
      </c>
      <c r="D17" s="10" t="s">
        <v>17</v>
      </c>
      <c r="E17" s="190">
        <f>'Geral resumido'!Q16</f>
        <v>281437.25</v>
      </c>
      <c r="F17" s="103">
        <v>3</v>
      </c>
      <c r="G17" s="99">
        <f>E17*F17</f>
        <v>844311.75</v>
      </c>
    </row>
    <row r="18" spans="1:7" s="18" customFormat="1" ht="102.6" customHeight="1" x14ac:dyDescent="0.25">
      <c r="A18" s="93">
        <v>8</v>
      </c>
      <c r="B18" s="101" t="s">
        <v>228</v>
      </c>
      <c r="C18" s="86" t="s">
        <v>15</v>
      </c>
      <c r="D18" s="10" t="s">
        <v>17</v>
      </c>
      <c r="E18" s="190">
        <f>'Geral resumido'!Q17</f>
        <v>239219.25</v>
      </c>
      <c r="F18" s="103">
        <v>3</v>
      </c>
      <c r="G18" s="99">
        <f t="shared" ref="G18:G32" si="3">E18*F18</f>
        <v>717657.75</v>
      </c>
    </row>
    <row r="19" spans="1:7" s="18" customFormat="1" ht="15" customHeight="1" x14ac:dyDescent="0.25">
      <c r="A19" s="127" t="s">
        <v>10</v>
      </c>
      <c r="B19" s="128"/>
      <c r="C19" s="128"/>
      <c r="D19" s="128"/>
      <c r="E19" s="128"/>
      <c r="F19" s="128"/>
      <c r="G19" s="129"/>
    </row>
    <row r="20" spans="1:7" s="18" customFormat="1" ht="102" x14ac:dyDescent="0.25">
      <c r="A20" s="93">
        <v>9</v>
      </c>
      <c r="B20" s="101" t="s">
        <v>251</v>
      </c>
      <c r="C20" s="92" t="s">
        <v>18</v>
      </c>
      <c r="D20" s="10" t="s">
        <v>17</v>
      </c>
      <c r="E20" s="190">
        <f>'Geral resumido'!Q19</f>
        <v>380000</v>
      </c>
      <c r="F20" s="103">
        <v>18</v>
      </c>
      <c r="G20" s="104">
        <f t="shared" si="3"/>
        <v>6840000</v>
      </c>
    </row>
    <row r="21" spans="1:7" s="18" customFormat="1" ht="102" x14ac:dyDescent="0.25">
      <c r="A21" s="93">
        <f>A20+1</f>
        <v>10</v>
      </c>
      <c r="B21" s="101" t="s">
        <v>251</v>
      </c>
      <c r="C21" s="92" t="s">
        <v>218</v>
      </c>
      <c r="D21" s="10" t="s">
        <v>17</v>
      </c>
      <c r="E21" s="190">
        <f>E20</f>
        <v>380000</v>
      </c>
      <c r="F21" s="103">
        <v>2</v>
      </c>
      <c r="G21" s="104">
        <f t="shared" ref="G21" si="4">E21*F21</f>
        <v>760000</v>
      </c>
    </row>
    <row r="22" spans="1:7" s="18" customFormat="1" ht="89.85" customHeight="1" x14ac:dyDescent="0.25">
      <c r="A22" s="93">
        <f t="shared" ref="A22:A23" si="5">A21+1</f>
        <v>11</v>
      </c>
      <c r="B22" s="101" t="s">
        <v>251</v>
      </c>
      <c r="C22" s="92" t="s">
        <v>19</v>
      </c>
      <c r="D22" s="10" t="s">
        <v>17</v>
      </c>
      <c r="E22" s="191">
        <f>'Geral resumido'!Q20</f>
        <v>398993.33333333331</v>
      </c>
      <c r="F22" s="103">
        <v>18</v>
      </c>
      <c r="G22" s="104">
        <f t="shared" si="3"/>
        <v>7181880</v>
      </c>
    </row>
    <row r="23" spans="1:7" s="18" customFormat="1" ht="109.15" customHeight="1" x14ac:dyDescent="0.25">
      <c r="A23" s="93">
        <f t="shared" si="5"/>
        <v>12</v>
      </c>
      <c r="B23" s="101" t="s">
        <v>251</v>
      </c>
      <c r="C23" s="92" t="s">
        <v>219</v>
      </c>
      <c r="D23" s="10" t="s">
        <v>17</v>
      </c>
      <c r="E23" s="191">
        <f>E22</f>
        <v>398993.33333333331</v>
      </c>
      <c r="F23" s="103">
        <v>2</v>
      </c>
      <c r="G23" s="104">
        <f t="shared" ref="G23" si="6">E23*F23</f>
        <v>797986.66666666663</v>
      </c>
    </row>
    <row r="24" spans="1:7" s="18" customFormat="1" ht="15" customHeight="1" x14ac:dyDescent="0.25">
      <c r="A24" s="127" t="s">
        <v>8</v>
      </c>
      <c r="B24" s="128"/>
      <c r="C24" s="128"/>
      <c r="D24" s="128"/>
      <c r="E24" s="128"/>
      <c r="F24" s="128"/>
      <c r="G24" s="129"/>
    </row>
    <row r="25" spans="1:7" s="18" customFormat="1" ht="165.75" customHeight="1" x14ac:dyDescent="0.25">
      <c r="A25" s="93">
        <v>13</v>
      </c>
      <c r="B25" s="101" t="s">
        <v>229</v>
      </c>
      <c r="C25" s="81" t="s">
        <v>245</v>
      </c>
      <c r="D25" s="10" t="s">
        <v>17</v>
      </c>
      <c r="E25" s="192">
        <f>'Geral resumido'!Q22</f>
        <v>149610</v>
      </c>
      <c r="F25" s="103">
        <v>3</v>
      </c>
      <c r="G25" s="99">
        <f t="shared" si="3"/>
        <v>448830</v>
      </c>
    </row>
    <row r="26" spans="1:7" s="18" customFormat="1" ht="191.25" x14ac:dyDescent="0.25">
      <c r="A26" s="93">
        <f t="shared" ref="A26:A27" si="7">A25+1</f>
        <v>14</v>
      </c>
      <c r="B26" s="101" t="s">
        <v>230</v>
      </c>
      <c r="C26" s="81" t="s">
        <v>240</v>
      </c>
      <c r="D26" s="10" t="s">
        <v>17</v>
      </c>
      <c r="E26" s="192">
        <f>'Geral resumido'!Q23</f>
        <v>303940</v>
      </c>
      <c r="F26" s="103">
        <v>3</v>
      </c>
      <c r="G26" s="99">
        <f t="shared" si="3"/>
        <v>911820</v>
      </c>
    </row>
    <row r="27" spans="1:7" s="18" customFormat="1" ht="114.75" x14ac:dyDescent="0.25">
      <c r="A27" s="93">
        <f t="shared" si="7"/>
        <v>15</v>
      </c>
      <c r="B27" s="101" t="s">
        <v>251</v>
      </c>
      <c r="C27" s="81" t="s">
        <v>234</v>
      </c>
      <c r="D27" s="10" t="s">
        <v>17</v>
      </c>
      <c r="E27" s="192">
        <f>'Geral resumido'!Q24</f>
        <v>395000</v>
      </c>
      <c r="F27" s="103">
        <v>3</v>
      </c>
      <c r="G27" s="99">
        <f t="shared" si="3"/>
        <v>1185000</v>
      </c>
    </row>
    <row r="28" spans="1:7" s="18" customFormat="1" ht="15" customHeight="1" x14ac:dyDescent="0.25">
      <c r="A28" s="127" t="s">
        <v>9</v>
      </c>
      <c r="B28" s="128"/>
      <c r="C28" s="128"/>
      <c r="D28" s="128"/>
      <c r="E28" s="128"/>
      <c r="F28" s="128"/>
      <c r="G28" s="129"/>
    </row>
    <row r="29" spans="1:7" ht="114.75" hidden="1" x14ac:dyDescent="0.25">
      <c r="A29" s="3" t="e">
        <f>#REF!+1</f>
        <v>#REF!</v>
      </c>
      <c r="B29" s="102" t="s">
        <v>231</v>
      </c>
      <c r="C29" s="8" t="s">
        <v>11</v>
      </c>
      <c r="D29" s="4" t="s">
        <v>17</v>
      </c>
      <c r="E29" s="106">
        <f>'Geral resumido'!Q25</f>
        <v>59542</v>
      </c>
      <c r="F29" s="105"/>
      <c r="G29" s="98">
        <f t="shared" si="3"/>
        <v>0</v>
      </c>
    </row>
    <row r="30" spans="1:7" s="13" customFormat="1" ht="127.5" hidden="1" x14ac:dyDescent="0.25">
      <c r="A30" s="3" t="e">
        <f t="shared" ref="A30" si="8">A29+1</f>
        <v>#REF!</v>
      </c>
      <c r="B30" s="102" t="s">
        <v>231</v>
      </c>
      <c r="C30" s="8" t="s">
        <v>220</v>
      </c>
      <c r="D30" s="4" t="s">
        <v>17</v>
      </c>
      <c r="E30" s="106">
        <f>E29</f>
        <v>59542</v>
      </c>
      <c r="F30" s="105"/>
      <c r="G30" s="98">
        <f t="shared" ref="G30" si="9">E30*F30</f>
        <v>0</v>
      </c>
    </row>
    <row r="31" spans="1:7" x14ac:dyDescent="0.25">
      <c r="A31" s="130" t="s">
        <v>214</v>
      </c>
      <c r="B31" s="131"/>
      <c r="C31" s="131"/>
      <c r="D31" s="131"/>
      <c r="E31" s="131"/>
      <c r="F31" s="132"/>
      <c r="G31" s="133"/>
    </row>
    <row r="32" spans="1:7" s="18" customFormat="1" ht="76.5" x14ac:dyDescent="0.25">
      <c r="A32" s="93">
        <v>16</v>
      </c>
      <c r="B32" s="101" t="s">
        <v>232</v>
      </c>
      <c r="C32" s="81" t="s">
        <v>252</v>
      </c>
      <c r="D32" s="10" t="s">
        <v>17</v>
      </c>
      <c r="E32" s="192">
        <f>'Geral resumido'!Q27</f>
        <v>12815.666666666666</v>
      </c>
      <c r="F32" s="103">
        <v>3</v>
      </c>
      <c r="G32" s="104">
        <f t="shared" si="3"/>
        <v>38447</v>
      </c>
    </row>
    <row r="33" spans="1:7" s="18" customFormat="1" ht="76.5" x14ac:dyDescent="0.25">
      <c r="A33" s="93">
        <v>17</v>
      </c>
      <c r="B33" s="101" t="s">
        <v>233</v>
      </c>
      <c r="C33" s="86" t="s">
        <v>239</v>
      </c>
      <c r="D33" s="10" t="s">
        <v>17</v>
      </c>
      <c r="E33" s="193">
        <f>'Geral resumido'!Q29</f>
        <v>117792.75428571428</v>
      </c>
      <c r="F33" s="103">
        <v>3</v>
      </c>
      <c r="G33" s="104">
        <f>F33*E33</f>
        <v>353378.26285714284</v>
      </c>
    </row>
    <row r="34" spans="1:7" ht="18.75" thickBot="1" x14ac:dyDescent="0.3">
      <c r="A34" s="124" t="s">
        <v>213</v>
      </c>
      <c r="B34" s="125"/>
      <c r="C34" s="125"/>
      <c r="D34" s="125"/>
      <c r="E34" s="125"/>
      <c r="F34" s="126"/>
      <c r="G34" s="107">
        <f>SUM(G10:G33)</f>
        <v>34570572.642023802</v>
      </c>
    </row>
  </sheetData>
  <mergeCells count="13">
    <mergeCell ref="A1:G1"/>
    <mergeCell ref="A2:G2"/>
    <mergeCell ref="A3:G3"/>
    <mergeCell ref="A6:G6"/>
    <mergeCell ref="A9:G9"/>
    <mergeCell ref="A16:G16"/>
    <mergeCell ref="A7:E7"/>
    <mergeCell ref="A4:G4"/>
    <mergeCell ref="A34:F34"/>
    <mergeCell ref="A24:G24"/>
    <mergeCell ref="A19:G19"/>
    <mergeCell ref="A28:G28"/>
    <mergeCell ref="A31:G31"/>
  </mergeCells>
  <phoneticPr fontId="25" type="noConversion"/>
  <printOptions horizontalCentered="1"/>
  <pageMargins left="0.23622047244094491" right="0.23622047244094491" top="0.59055118110236227" bottom="0.39370078740157483" header="0.31496062992125984" footer="0.31496062992125984"/>
  <pageSetup paperSize="9" scale="62" fitToHeight="4" orientation="portrait" r:id="rId1"/>
  <headerFooter>
    <oddFooter>&amp;R&amp;P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9FF66"/>
    <pageSetUpPr fitToPage="1"/>
  </sheetPr>
  <dimension ref="A1:VI29"/>
  <sheetViews>
    <sheetView showGridLines="0" zoomScale="86" zoomScaleNormal="86" workbookViewId="0">
      <selection activeCell="P29" sqref="P29"/>
    </sheetView>
  </sheetViews>
  <sheetFormatPr defaultColWidth="9.140625" defaultRowHeight="15" x14ac:dyDescent="0.25"/>
  <cols>
    <col min="1" max="1" width="6.85546875" style="13" customWidth="1"/>
    <col min="2" max="2" width="48.28515625" style="13" customWidth="1"/>
    <col min="3" max="3" width="4.28515625" style="13" customWidth="1"/>
    <col min="4" max="4" width="19.5703125" style="13" bestFit="1" customWidth="1"/>
    <col min="5" max="5" width="14.7109375" style="13" hidden="1" customWidth="1"/>
    <col min="6" max="6" width="17.7109375" style="13" hidden="1" customWidth="1"/>
    <col min="7" max="8" width="17.7109375" style="13" bestFit="1" customWidth="1"/>
    <col min="9" max="9" width="16.42578125" style="13" hidden="1" customWidth="1"/>
    <col min="10" max="10" width="19.7109375" style="13" bestFit="1" customWidth="1"/>
    <col min="11" max="11" width="17.85546875" style="13" bestFit="1" customWidth="1"/>
    <col min="12" max="13" width="17.7109375" style="13" bestFit="1" customWidth="1"/>
    <col min="14" max="14" width="17.28515625" style="13" bestFit="1" customWidth="1"/>
    <col min="15" max="15" width="17.7109375" style="13" bestFit="1" customWidth="1"/>
    <col min="16" max="16" width="17.85546875" style="13" bestFit="1" customWidth="1"/>
    <col min="17" max="17" width="17.7109375" style="13" bestFit="1" customWidth="1"/>
    <col min="18" max="28" width="0" style="13" hidden="1" customWidth="1"/>
    <col min="29" max="16384" width="9.140625" style="13"/>
  </cols>
  <sheetData>
    <row r="1" spans="1:581" x14ac:dyDescent="0.25">
      <c r="A1" s="50"/>
      <c r="B1" s="51"/>
      <c r="C1" s="144" t="s">
        <v>108</v>
      </c>
      <c r="D1" s="144"/>
      <c r="E1" s="144"/>
      <c r="F1" s="144"/>
      <c r="G1" s="144"/>
      <c r="H1" s="144"/>
      <c r="I1" s="144"/>
      <c r="J1" s="144"/>
      <c r="K1" s="144"/>
      <c r="L1" s="144"/>
      <c r="M1" s="144"/>
      <c r="N1" s="144"/>
      <c r="O1" s="144"/>
      <c r="P1" s="144"/>
      <c r="Q1" s="144"/>
    </row>
    <row r="2" spans="1:581" x14ac:dyDescent="0.25">
      <c r="A2" s="52"/>
      <c r="B2" s="53"/>
      <c r="C2" s="144" t="s">
        <v>46</v>
      </c>
      <c r="D2" s="144"/>
      <c r="E2" s="144"/>
      <c r="F2" s="144"/>
      <c r="G2" s="144"/>
      <c r="H2" s="144"/>
      <c r="I2" s="144"/>
      <c r="J2" s="144"/>
      <c r="K2" s="144"/>
      <c r="L2" s="144"/>
      <c r="M2" s="144"/>
      <c r="N2" s="144"/>
      <c r="O2" s="144"/>
      <c r="P2" s="144"/>
      <c r="Q2" s="144"/>
    </row>
    <row r="3" spans="1:581" ht="25.5" customHeight="1" x14ac:dyDescent="0.25">
      <c r="A3" s="54"/>
      <c r="B3" s="55"/>
      <c r="C3" s="151" t="s">
        <v>2</v>
      </c>
      <c r="D3" s="151"/>
      <c r="E3" s="151"/>
      <c r="F3" s="151"/>
      <c r="G3" s="151"/>
      <c r="H3" s="151"/>
      <c r="I3" s="151"/>
      <c r="J3" s="151"/>
      <c r="K3" s="151"/>
      <c r="L3" s="151"/>
      <c r="M3" s="151"/>
      <c r="N3" s="151"/>
      <c r="O3" s="151"/>
      <c r="P3" s="151"/>
      <c r="Q3" s="151"/>
    </row>
    <row r="4" spans="1:581" ht="5.0999999999999996" customHeight="1" x14ac:dyDescent="0.25">
      <c r="A4" s="1"/>
      <c r="B4" s="1"/>
      <c r="C4" s="19"/>
    </row>
    <row r="5" spans="1:581" ht="15.75" x14ac:dyDescent="0.25">
      <c r="A5" s="135" t="s">
        <v>47</v>
      </c>
      <c r="B5" s="136"/>
      <c r="C5" s="136"/>
      <c r="D5" s="136"/>
      <c r="E5" s="136"/>
      <c r="F5" s="136"/>
      <c r="G5" s="136"/>
      <c r="H5" s="136"/>
      <c r="I5" s="136"/>
      <c r="J5" s="136"/>
      <c r="K5" s="136"/>
      <c r="L5" s="136"/>
      <c r="M5" s="136"/>
      <c r="N5" s="136"/>
      <c r="O5" s="136"/>
      <c r="P5" s="136"/>
      <c r="Q5" s="136"/>
    </row>
    <row r="6" spans="1:581" ht="5.0999999999999996" customHeight="1" x14ac:dyDescent="0.25">
      <c r="A6" s="147"/>
      <c r="B6" s="147"/>
      <c r="C6" s="147"/>
    </row>
    <row r="7" spans="1:581" x14ac:dyDescent="0.25">
      <c r="A7" s="24" t="s">
        <v>4</v>
      </c>
      <c r="B7" s="24" t="s">
        <v>5</v>
      </c>
      <c r="C7" s="23" t="s">
        <v>53</v>
      </c>
      <c r="D7" s="148" t="s">
        <v>102</v>
      </c>
      <c r="E7" s="149"/>
      <c r="F7" s="149"/>
      <c r="G7" s="149"/>
      <c r="H7" s="149"/>
      <c r="I7" s="149"/>
      <c r="J7" s="149"/>
      <c r="K7" s="149"/>
      <c r="L7" s="149"/>
      <c r="M7" s="149"/>
      <c r="N7" s="149"/>
      <c r="O7" s="149"/>
      <c r="P7" s="150"/>
    </row>
    <row r="8" spans="1:581" ht="6" customHeight="1" thickBot="1" x14ac:dyDescent="0.3">
      <c r="A8" s="16"/>
      <c r="B8" s="17"/>
      <c r="C8" s="16"/>
      <c r="D8" s="60"/>
      <c r="E8" s="60"/>
      <c r="F8" s="60"/>
      <c r="G8" s="60"/>
      <c r="H8" s="60"/>
      <c r="I8" s="60"/>
      <c r="J8" s="60"/>
      <c r="K8" s="60"/>
      <c r="L8" s="60"/>
      <c r="M8" s="60"/>
      <c r="N8" s="60"/>
      <c r="O8" s="60"/>
      <c r="P8" s="60"/>
      <c r="Q8" s="60"/>
    </row>
    <row r="9" spans="1:581" ht="15" customHeight="1" x14ac:dyDescent="0.25">
      <c r="A9" s="29" t="s">
        <v>6</v>
      </c>
      <c r="B9" s="28"/>
      <c r="C9" s="28"/>
      <c r="D9" s="48" t="s">
        <v>55</v>
      </c>
      <c r="E9" s="48" t="s">
        <v>56</v>
      </c>
      <c r="F9" s="48" t="s">
        <v>66</v>
      </c>
      <c r="G9" s="48" t="s">
        <v>57</v>
      </c>
      <c r="H9" s="48" t="s">
        <v>58</v>
      </c>
      <c r="I9" s="48" t="s">
        <v>59</v>
      </c>
      <c r="J9" s="57" t="s">
        <v>100</v>
      </c>
      <c r="K9" s="59" t="str">
        <f>'Maq pesadas'!M9</f>
        <v>VALENCE</v>
      </c>
      <c r="L9" s="145" t="s">
        <v>215</v>
      </c>
      <c r="M9" s="146"/>
      <c r="N9" s="59" t="str">
        <f>'Maq pesadas'!P9</f>
        <v>NMQ COM.</v>
      </c>
      <c r="O9" s="59" t="str">
        <f>'Maq pesadas'!Q9</f>
        <v>OTIMIZA</v>
      </c>
      <c r="P9" s="59" t="str">
        <f>'Maq pesadas'!R9</f>
        <v>RANDON</v>
      </c>
      <c r="Q9" s="59" t="s">
        <v>206</v>
      </c>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c r="IV9" s="18"/>
      <c r="IW9" s="18"/>
      <c r="IX9" s="18"/>
      <c r="IY9" s="18"/>
      <c r="IZ9" s="18"/>
      <c r="JA9" s="18"/>
      <c r="JB9" s="18"/>
      <c r="JC9" s="18"/>
      <c r="JD9" s="18"/>
      <c r="JE9" s="18"/>
      <c r="JF9" s="18"/>
      <c r="JG9" s="18"/>
      <c r="JH9" s="18"/>
      <c r="JI9" s="18"/>
      <c r="JJ9" s="18"/>
      <c r="JK9" s="18"/>
      <c r="JL9" s="18"/>
      <c r="JM9" s="18"/>
      <c r="JN9" s="18"/>
      <c r="JO9" s="18"/>
      <c r="JP9" s="18"/>
      <c r="JQ9" s="18"/>
      <c r="JR9" s="18"/>
      <c r="JS9" s="18"/>
      <c r="JT9" s="18"/>
      <c r="JU9" s="18"/>
      <c r="JV9" s="18"/>
      <c r="JW9" s="18"/>
      <c r="JX9" s="18"/>
      <c r="JY9" s="18"/>
      <c r="JZ9" s="18"/>
      <c r="KA9" s="18"/>
      <c r="KB9" s="18"/>
      <c r="KC9" s="18"/>
      <c r="KD9" s="18"/>
      <c r="KE9" s="18"/>
      <c r="KF9" s="18"/>
      <c r="KG9" s="18"/>
      <c r="KH9" s="18"/>
      <c r="KI9" s="18"/>
      <c r="KJ9" s="18"/>
      <c r="KK9" s="18"/>
      <c r="KL9" s="18"/>
      <c r="KM9" s="18"/>
      <c r="KN9" s="18"/>
      <c r="KO9" s="18"/>
      <c r="KP9" s="18"/>
      <c r="KQ9" s="18"/>
      <c r="KR9" s="18"/>
      <c r="KS9" s="18"/>
      <c r="KT9" s="18"/>
      <c r="KU9" s="18"/>
      <c r="KV9" s="18"/>
      <c r="KW9" s="18"/>
      <c r="KX9" s="18"/>
      <c r="KY9" s="18"/>
      <c r="KZ9" s="18"/>
      <c r="LA9" s="18"/>
      <c r="LB9" s="18"/>
      <c r="LC9" s="18"/>
      <c r="LD9" s="18"/>
      <c r="LE9" s="18"/>
      <c r="LF9" s="18"/>
      <c r="LG9" s="18"/>
      <c r="LH9" s="18"/>
      <c r="LI9" s="18"/>
      <c r="LJ9" s="18"/>
      <c r="LK9" s="18"/>
      <c r="LL9" s="18"/>
      <c r="LM9" s="18"/>
      <c r="LN9" s="18"/>
      <c r="LO9" s="18"/>
      <c r="LP9" s="18"/>
      <c r="LQ9" s="18"/>
      <c r="LR9" s="18"/>
      <c r="LS9" s="18"/>
      <c r="LT9" s="18"/>
      <c r="LU9" s="18"/>
      <c r="LV9" s="18"/>
      <c r="LW9" s="18"/>
      <c r="LX9" s="18"/>
      <c r="LY9" s="18"/>
      <c r="LZ9" s="18"/>
      <c r="MA9" s="18"/>
      <c r="MB9" s="18"/>
      <c r="MC9" s="18"/>
      <c r="MD9" s="18"/>
      <c r="ME9" s="18"/>
      <c r="MF9" s="18"/>
      <c r="MG9" s="18"/>
      <c r="MH9" s="18"/>
      <c r="MI9" s="18"/>
      <c r="MJ9" s="18"/>
      <c r="MK9" s="18"/>
      <c r="ML9" s="18"/>
      <c r="MM9" s="18"/>
      <c r="MN9" s="18"/>
      <c r="MO9" s="18"/>
      <c r="MP9" s="18"/>
      <c r="MQ9" s="18"/>
      <c r="MR9" s="18"/>
      <c r="MS9" s="18"/>
      <c r="MT9" s="18"/>
      <c r="MU9" s="18"/>
      <c r="MV9" s="18"/>
      <c r="MW9" s="18"/>
      <c r="MX9" s="18"/>
      <c r="MY9" s="18"/>
      <c r="MZ9" s="18"/>
      <c r="NA9" s="18"/>
      <c r="NB9" s="18"/>
      <c r="NC9" s="18"/>
      <c r="ND9" s="18"/>
      <c r="NE9" s="18"/>
      <c r="NF9" s="18"/>
      <c r="NG9" s="18"/>
      <c r="NH9" s="18"/>
      <c r="NI9" s="18"/>
      <c r="NJ9" s="18"/>
      <c r="NK9" s="18"/>
      <c r="NL9" s="18"/>
      <c r="NM9" s="18"/>
      <c r="NN9" s="18"/>
      <c r="NO9" s="18"/>
      <c r="NP9" s="18"/>
      <c r="NQ9" s="18"/>
      <c r="NR9" s="18"/>
      <c r="NS9" s="18"/>
      <c r="NT9" s="18"/>
      <c r="NU9" s="18"/>
      <c r="NV9" s="18"/>
      <c r="NW9" s="18"/>
      <c r="NX9" s="18"/>
      <c r="NY9" s="18"/>
      <c r="NZ9" s="18"/>
      <c r="OA9" s="18"/>
      <c r="OB9" s="18"/>
      <c r="OC9" s="18"/>
      <c r="OD9" s="18"/>
      <c r="OE9" s="18"/>
      <c r="OF9" s="18"/>
      <c r="OG9" s="18"/>
      <c r="OH9" s="18"/>
      <c r="OI9" s="18"/>
      <c r="OJ9" s="18"/>
      <c r="OK9" s="18"/>
      <c r="OL9" s="18"/>
      <c r="OM9" s="18"/>
      <c r="ON9" s="18"/>
      <c r="OO9" s="18"/>
      <c r="OP9" s="18"/>
      <c r="OQ9" s="18"/>
      <c r="OR9" s="18"/>
      <c r="OS9" s="18"/>
      <c r="OT9" s="18"/>
      <c r="OU9" s="18"/>
      <c r="OV9" s="18"/>
      <c r="OW9" s="18"/>
      <c r="OX9" s="18"/>
      <c r="OY9" s="18"/>
      <c r="OZ9" s="18"/>
      <c r="PA9" s="18"/>
      <c r="PB9" s="18"/>
      <c r="PC9" s="18"/>
      <c r="PD9" s="18"/>
      <c r="PE9" s="18"/>
      <c r="PF9" s="18"/>
      <c r="PG9" s="18"/>
      <c r="PH9" s="18"/>
      <c r="PI9" s="18"/>
      <c r="PJ9" s="18"/>
      <c r="PK9" s="18"/>
      <c r="PL9" s="18"/>
      <c r="PM9" s="18"/>
      <c r="PN9" s="18"/>
      <c r="PO9" s="18"/>
      <c r="PP9" s="18"/>
      <c r="PQ9" s="18"/>
      <c r="PR9" s="18"/>
      <c r="PS9" s="18"/>
      <c r="PT9" s="18"/>
      <c r="PU9" s="18"/>
      <c r="PV9" s="18"/>
      <c r="PW9" s="18"/>
      <c r="PX9" s="18"/>
      <c r="PY9" s="18"/>
      <c r="PZ9" s="18"/>
      <c r="QA9" s="18"/>
      <c r="QB9" s="18"/>
      <c r="QC9" s="18"/>
      <c r="QD9" s="18"/>
      <c r="QE9" s="18"/>
      <c r="QF9" s="18"/>
      <c r="QG9" s="18"/>
      <c r="QH9" s="18"/>
      <c r="QI9" s="18"/>
      <c r="QJ9" s="18"/>
      <c r="QK9" s="18"/>
      <c r="QL9" s="18"/>
      <c r="QM9" s="18"/>
      <c r="QN9" s="18"/>
      <c r="QO9" s="18"/>
      <c r="QP9" s="18"/>
      <c r="QQ9" s="18"/>
      <c r="QR9" s="18"/>
      <c r="QS9" s="18"/>
      <c r="QT9" s="18"/>
      <c r="QU9" s="18"/>
      <c r="QV9" s="18"/>
      <c r="QW9" s="18"/>
      <c r="QX9" s="18"/>
      <c r="QY9" s="18"/>
      <c r="QZ9" s="18"/>
      <c r="RA9" s="18"/>
      <c r="RB9" s="18"/>
      <c r="RC9" s="18"/>
      <c r="RD9" s="18"/>
      <c r="RE9" s="18"/>
      <c r="RF9" s="18"/>
      <c r="RG9" s="18"/>
      <c r="RH9" s="18"/>
      <c r="RI9" s="18"/>
      <c r="RJ9" s="18"/>
      <c r="RK9" s="18"/>
      <c r="RL9" s="18"/>
      <c r="RM9" s="18"/>
      <c r="RN9" s="18"/>
      <c r="RO9" s="18"/>
      <c r="RP9" s="18"/>
      <c r="RQ9" s="18"/>
      <c r="RR9" s="18"/>
      <c r="RS9" s="18"/>
      <c r="RT9" s="18"/>
      <c r="RU9" s="18"/>
      <c r="RV9" s="18"/>
      <c r="RW9" s="18"/>
      <c r="RX9" s="18"/>
      <c r="RY9" s="18"/>
      <c r="RZ9" s="18"/>
      <c r="SA9" s="18"/>
      <c r="SB9" s="18"/>
      <c r="SC9" s="18"/>
      <c r="SD9" s="18"/>
      <c r="SE9" s="18"/>
      <c r="SF9" s="18"/>
      <c r="SG9" s="18"/>
      <c r="SH9" s="18"/>
      <c r="SI9" s="18"/>
      <c r="SJ9" s="18"/>
      <c r="SK9" s="18"/>
      <c r="SL9" s="18"/>
      <c r="SM9" s="18"/>
      <c r="SN9" s="18"/>
      <c r="SO9" s="18"/>
      <c r="SP9" s="18"/>
      <c r="SQ9" s="18"/>
      <c r="SR9" s="18"/>
      <c r="SS9" s="18"/>
      <c r="ST9" s="18"/>
      <c r="SU9" s="18"/>
      <c r="SV9" s="18"/>
      <c r="SW9" s="18"/>
      <c r="SX9" s="18"/>
      <c r="SY9" s="18"/>
      <c r="SZ9" s="18"/>
      <c r="TA9" s="18"/>
      <c r="TB9" s="18"/>
      <c r="TC9" s="18"/>
      <c r="TD9" s="18"/>
      <c r="TE9" s="18"/>
      <c r="TF9" s="18"/>
      <c r="TG9" s="18"/>
      <c r="TH9" s="18"/>
      <c r="TI9" s="18"/>
      <c r="TJ9" s="18"/>
      <c r="TK9" s="18"/>
      <c r="TL9" s="18"/>
      <c r="TM9" s="18"/>
      <c r="TN9" s="18"/>
      <c r="TO9" s="18"/>
      <c r="TP9" s="18"/>
      <c r="TQ9" s="18"/>
      <c r="TR9" s="18"/>
      <c r="TS9" s="18"/>
      <c r="TT9" s="18"/>
      <c r="TU9" s="18"/>
      <c r="TV9" s="18"/>
      <c r="TW9" s="18"/>
      <c r="TX9" s="18"/>
      <c r="TY9" s="18"/>
      <c r="TZ9" s="18"/>
      <c r="UA9" s="18"/>
      <c r="UB9" s="18"/>
      <c r="UC9" s="18"/>
      <c r="UD9" s="18"/>
      <c r="UE9" s="18"/>
      <c r="UF9" s="18"/>
      <c r="UG9" s="18"/>
      <c r="UH9" s="18"/>
      <c r="UI9" s="18"/>
      <c r="UJ9" s="18"/>
      <c r="UK9" s="18"/>
      <c r="UL9" s="18"/>
      <c r="UM9" s="18"/>
      <c r="UN9" s="18"/>
      <c r="UO9" s="18"/>
      <c r="UP9" s="18"/>
      <c r="UQ9" s="18"/>
      <c r="UR9" s="18"/>
      <c r="US9" s="18"/>
      <c r="UT9" s="18"/>
      <c r="UU9" s="18"/>
      <c r="UV9" s="18"/>
      <c r="UW9" s="18"/>
      <c r="UX9" s="18"/>
      <c r="UY9" s="18"/>
      <c r="UZ9" s="18"/>
      <c r="VA9" s="18"/>
      <c r="VB9" s="18"/>
      <c r="VC9" s="18"/>
      <c r="VD9" s="18"/>
      <c r="VE9" s="18"/>
      <c r="VF9" s="18"/>
      <c r="VG9" s="18"/>
      <c r="VH9" s="18"/>
      <c r="VI9" s="18"/>
    </row>
    <row r="10" spans="1:581" s="18" customFormat="1" x14ac:dyDescent="0.25">
      <c r="A10" s="82">
        <v>1</v>
      </c>
      <c r="B10" s="85" t="s">
        <v>21</v>
      </c>
      <c r="C10" s="31" t="s">
        <v>53</v>
      </c>
      <c r="D10" s="36"/>
      <c r="E10" s="36"/>
      <c r="F10" s="36"/>
      <c r="G10" s="36">
        <f>'Maq pesadas'!G12</f>
        <v>570000</v>
      </c>
      <c r="H10" s="36">
        <f>'Maq pesadas'!H12</f>
        <v>490000</v>
      </c>
      <c r="I10" s="36">
        <f>'Maq pesadas'!I12</f>
        <v>0</v>
      </c>
      <c r="J10" s="36">
        <f>'Maq pesadas'!J12</f>
        <v>510000</v>
      </c>
      <c r="K10" s="84"/>
      <c r="L10" s="84"/>
      <c r="M10" s="84"/>
      <c r="N10" s="84"/>
      <c r="O10" s="84"/>
      <c r="P10" s="84"/>
      <c r="Q10" s="83">
        <f>AVERAGE(G10,H10,J10)</f>
        <v>523333.33333333331</v>
      </c>
      <c r="R10" s="18" t="s">
        <v>247</v>
      </c>
    </row>
    <row r="11" spans="1:581" s="18" customFormat="1" ht="15" customHeight="1" x14ac:dyDescent="0.25">
      <c r="A11" s="82">
        <v>2</v>
      </c>
      <c r="B11" s="80" t="s">
        <v>22</v>
      </c>
      <c r="C11" s="31" t="s">
        <v>53</v>
      </c>
      <c r="D11" s="36"/>
      <c r="E11" s="36"/>
      <c r="F11" s="36"/>
      <c r="G11" s="36">
        <f>'Maq pesadas'!G14</f>
        <v>398000</v>
      </c>
      <c r="H11" s="36">
        <f>'Maq pesadas'!H14</f>
        <v>345000</v>
      </c>
      <c r="I11" s="36">
        <f>'Maq pesadas'!I14</f>
        <v>0</v>
      </c>
      <c r="J11" s="36">
        <f>'Maq pesadas'!J14</f>
        <v>375000</v>
      </c>
      <c r="K11" s="84"/>
      <c r="L11" s="84"/>
      <c r="M11" s="84"/>
      <c r="N11" s="84"/>
      <c r="O11" s="84"/>
      <c r="P11" s="36">
        <v>320000</v>
      </c>
      <c r="Q11" s="83">
        <f>AVERAGE(G11,H11,J11,P11)</f>
        <v>359500</v>
      </c>
      <c r="R11" s="18" t="s">
        <v>247</v>
      </c>
    </row>
    <row r="12" spans="1:581" s="18" customFormat="1" ht="15" customHeight="1" x14ac:dyDescent="0.25">
      <c r="A12" s="82">
        <v>3</v>
      </c>
      <c r="B12" s="86" t="s">
        <v>23</v>
      </c>
      <c r="C12" s="31" t="s">
        <v>53</v>
      </c>
      <c r="D12" s="36"/>
      <c r="E12" s="36"/>
      <c r="F12" s="36"/>
      <c r="G12" s="36">
        <f>'Maq pesadas'!G17</f>
        <v>700000</v>
      </c>
      <c r="H12" s="36">
        <f>'Maq pesadas'!H17</f>
        <v>606000</v>
      </c>
      <c r="I12" s="36"/>
      <c r="J12" s="36"/>
      <c r="K12" s="84"/>
      <c r="L12" s="36">
        <v>459838.95</v>
      </c>
      <c r="M12" s="36">
        <v>488088</v>
      </c>
      <c r="N12" s="84"/>
      <c r="O12" s="84"/>
      <c r="P12" s="84"/>
      <c r="Q12" s="83">
        <f>AVERAGE(G12,H12,L12,M12)</f>
        <v>563481.73750000005</v>
      </c>
      <c r="R12" s="18" t="s">
        <v>247</v>
      </c>
    </row>
    <row r="13" spans="1:581" s="18" customFormat="1" ht="15" customHeight="1" x14ac:dyDescent="0.25">
      <c r="A13" s="114" t="s">
        <v>244</v>
      </c>
      <c r="B13" s="86" t="s">
        <v>24</v>
      </c>
      <c r="C13" s="31" t="s">
        <v>53</v>
      </c>
      <c r="D13" s="36"/>
      <c r="E13" s="36"/>
      <c r="F13" s="36"/>
      <c r="G13" s="36">
        <f>'Maq pesadas'!G18</f>
        <v>260000</v>
      </c>
      <c r="H13" s="36"/>
      <c r="I13" s="36"/>
      <c r="J13" s="36">
        <f>'Maq pesadas'!J18</f>
        <v>245000</v>
      </c>
      <c r="K13" s="84"/>
      <c r="L13" s="36">
        <v>216977</v>
      </c>
      <c r="M13" s="36">
        <v>217000</v>
      </c>
      <c r="N13" s="84"/>
      <c r="O13" s="84"/>
      <c r="P13" s="36">
        <v>230000</v>
      </c>
      <c r="Q13" s="83">
        <f>AVERAGE(G13,J13,L13,M13,P13)</f>
        <v>233795.4</v>
      </c>
      <c r="R13" s="18" t="s">
        <v>247</v>
      </c>
    </row>
    <row r="14" spans="1:581" s="18" customFormat="1" ht="15" customHeight="1" x14ac:dyDescent="0.25">
      <c r="A14" s="82">
        <v>6</v>
      </c>
      <c r="B14" s="81" t="s">
        <v>25</v>
      </c>
      <c r="C14" s="31" t="s">
        <v>53</v>
      </c>
      <c r="D14" s="36">
        <f>'Maq pesadas'!D19</f>
        <v>0</v>
      </c>
      <c r="E14" s="36">
        <f>'Maq pesadas'!E19</f>
        <v>0</v>
      </c>
      <c r="F14" s="36">
        <f>'Maq pesadas'!F19</f>
        <v>0</v>
      </c>
      <c r="G14" s="36">
        <f>'Maq pesadas'!G19</f>
        <v>365000</v>
      </c>
      <c r="H14" s="36">
        <f>'Maq pesadas'!H19</f>
        <v>365000</v>
      </c>
      <c r="I14" s="36">
        <f>'Maq pesadas'!I19</f>
        <v>0</v>
      </c>
      <c r="J14" s="36">
        <f>'Maq pesadas'!J19</f>
        <v>430000</v>
      </c>
      <c r="K14" s="84"/>
      <c r="L14" s="84"/>
      <c r="M14" s="84"/>
      <c r="N14" s="84"/>
      <c r="O14" s="84"/>
      <c r="P14" s="84"/>
      <c r="Q14" s="83">
        <f t="shared" ref="Q14" si="0">AVERAGE(G14,H14,J14)</f>
        <v>386666.66666666669</v>
      </c>
      <c r="R14" s="18" t="s">
        <v>247</v>
      </c>
    </row>
    <row r="15" spans="1:581" ht="15" customHeight="1" x14ac:dyDescent="0.25">
      <c r="A15" s="152" t="s">
        <v>7</v>
      </c>
      <c r="B15" s="153"/>
      <c r="C15" s="154"/>
      <c r="D15" s="49" t="s">
        <v>55</v>
      </c>
      <c r="E15" s="49" t="s">
        <v>208</v>
      </c>
      <c r="F15" s="49" t="s">
        <v>66</v>
      </c>
      <c r="G15" s="49" t="s">
        <v>71</v>
      </c>
      <c r="H15" s="49" t="s">
        <v>72</v>
      </c>
      <c r="I15" s="49" t="s">
        <v>73</v>
      </c>
      <c r="J15" s="49" t="s">
        <v>74</v>
      </c>
      <c r="K15" s="58" t="s">
        <v>235</v>
      </c>
      <c r="L15" s="141" t="s">
        <v>215</v>
      </c>
      <c r="M15" s="142"/>
      <c r="N15" s="143"/>
      <c r="O15" s="58" t="s">
        <v>77</v>
      </c>
      <c r="P15" s="59" t="s">
        <v>65</v>
      </c>
      <c r="Q15" s="59" t="s">
        <v>206</v>
      </c>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row>
    <row r="16" spans="1:581" s="18" customFormat="1" ht="15" customHeight="1" x14ac:dyDescent="0.25">
      <c r="A16" s="82">
        <v>7</v>
      </c>
      <c r="B16" s="86" t="s">
        <v>26</v>
      </c>
      <c r="C16" s="31" t="s">
        <v>53</v>
      </c>
      <c r="D16" s="36">
        <v>295000</v>
      </c>
      <c r="E16" s="36"/>
      <c r="F16" s="36"/>
      <c r="G16" s="36"/>
      <c r="H16" s="36"/>
      <c r="I16" s="36"/>
      <c r="J16" s="36"/>
      <c r="K16" s="36"/>
      <c r="L16" s="36">
        <v>254750</v>
      </c>
      <c r="M16" s="36">
        <v>255999</v>
      </c>
      <c r="N16" s="36"/>
      <c r="O16" s="36">
        <v>320000</v>
      </c>
      <c r="P16" s="84"/>
      <c r="Q16" s="83">
        <f>AVERAGE(O16,M16,L16,D16)</f>
        <v>281437.25</v>
      </c>
      <c r="R16" s="18" t="s">
        <v>247</v>
      </c>
    </row>
    <row r="17" spans="1:581" s="18" customFormat="1" x14ac:dyDescent="0.25">
      <c r="A17" s="82">
        <v>8</v>
      </c>
      <c r="B17" s="86" t="s">
        <v>28</v>
      </c>
      <c r="C17" s="31" t="s">
        <v>53</v>
      </c>
      <c r="D17" s="36">
        <v>265000</v>
      </c>
      <c r="E17" s="36"/>
      <c r="F17" s="36"/>
      <c r="G17" s="36"/>
      <c r="H17" s="36"/>
      <c r="I17" s="36"/>
      <c r="J17" s="36"/>
      <c r="K17" s="36"/>
      <c r="L17" s="36">
        <v>211997</v>
      </c>
      <c r="M17" s="36">
        <v>234880</v>
      </c>
      <c r="N17" s="36"/>
      <c r="O17" s="36">
        <v>245000</v>
      </c>
      <c r="P17" s="84"/>
      <c r="Q17" s="83">
        <f>AVERAGE(O17,L17,M17,D17)</f>
        <v>239219.25</v>
      </c>
      <c r="R17" s="18" t="s">
        <v>247</v>
      </c>
    </row>
    <row r="18" spans="1:581" ht="15" customHeight="1" x14ac:dyDescent="0.25">
      <c r="A18" s="152" t="s">
        <v>10</v>
      </c>
      <c r="B18" s="153"/>
      <c r="C18" s="154"/>
      <c r="D18" s="112" t="s">
        <v>55</v>
      </c>
      <c r="E18" s="112" t="s">
        <v>208</v>
      </c>
      <c r="F18" s="112" t="s">
        <v>66</v>
      </c>
      <c r="G18" s="112" t="s">
        <v>71</v>
      </c>
      <c r="H18" s="112" t="s">
        <v>72</v>
      </c>
      <c r="I18" s="112" t="s">
        <v>73</v>
      </c>
      <c r="J18" s="112" t="s">
        <v>74</v>
      </c>
      <c r="K18" s="113" t="s">
        <v>235</v>
      </c>
      <c r="L18" s="141" t="s">
        <v>215</v>
      </c>
      <c r="M18" s="142"/>
      <c r="N18" s="143"/>
      <c r="O18" s="113" t="s">
        <v>77</v>
      </c>
      <c r="P18" s="59" t="s">
        <v>65</v>
      </c>
      <c r="Q18" s="59" t="s">
        <v>206</v>
      </c>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c r="IV18" s="18"/>
      <c r="IW18" s="18"/>
      <c r="IX18" s="18"/>
      <c r="IY18" s="18"/>
      <c r="IZ18" s="18"/>
      <c r="JA18" s="18"/>
      <c r="JB18" s="18"/>
      <c r="JC18" s="18"/>
      <c r="JD18" s="18"/>
      <c r="JE18" s="18"/>
      <c r="JF18" s="18"/>
      <c r="JG18" s="18"/>
      <c r="JH18" s="18"/>
      <c r="JI18" s="18"/>
      <c r="JJ18" s="18"/>
      <c r="JK18" s="18"/>
      <c r="JL18" s="18"/>
      <c r="JM18" s="18"/>
      <c r="JN18" s="18"/>
      <c r="JO18" s="18"/>
      <c r="JP18" s="18"/>
      <c r="JQ18" s="18"/>
      <c r="JR18" s="18"/>
      <c r="JS18" s="18"/>
      <c r="JT18" s="18"/>
      <c r="JU18" s="18"/>
      <c r="JV18" s="18"/>
      <c r="JW18" s="18"/>
      <c r="JX18" s="18"/>
      <c r="JY18" s="18"/>
      <c r="JZ18" s="18"/>
      <c r="KA18" s="18"/>
      <c r="KB18" s="18"/>
      <c r="KC18" s="18"/>
      <c r="KD18" s="18"/>
      <c r="KE18" s="18"/>
      <c r="KF18" s="18"/>
      <c r="KG18" s="18"/>
      <c r="KH18" s="18"/>
      <c r="KI18" s="18"/>
      <c r="KJ18" s="18"/>
      <c r="KK18" s="18"/>
      <c r="KL18" s="18"/>
      <c r="KM18" s="18"/>
      <c r="KN18" s="18"/>
      <c r="KO18" s="18"/>
      <c r="KP18" s="18"/>
      <c r="KQ18" s="18"/>
      <c r="KR18" s="18"/>
      <c r="KS18" s="18"/>
      <c r="KT18" s="18"/>
      <c r="KU18" s="18"/>
      <c r="KV18" s="18"/>
      <c r="KW18" s="18"/>
      <c r="KX18" s="18"/>
      <c r="KY18" s="18"/>
      <c r="KZ18" s="18"/>
      <c r="LA18" s="18"/>
      <c r="LB18" s="18"/>
      <c r="LC18" s="18"/>
      <c r="LD18" s="18"/>
      <c r="LE18" s="18"/>
      <c r="LF18" s="18"/>
      <c r="LG18" s="18"/>
      <c r="LH18" s="18"/>
      <c r="LI18" s="18"/>
      <c r="LJ18" s="18"/>
      <c r="LK18" s="18"/>
      <c r="LL18" s="18"/>
      <c r="LM18" s="18"/>
      <c r="LN18" s="18"/>
      <c r="LO18" s="18"/>
      <c r="LP18" s="18"/>
      <c r="LQ18" s="18"/>
      <c r="LR18" s="18"/>
      <c r="LS18" s="18"/>
      <c r="LT18" s="18"/>
      <c r="LU18" s="18"/>
      <c r="LV18" s="18"/>
      <c r="LW18" s="18"/>
      <c r="LX18" s="18"/>
      <c r="LY18" s="18"/>
      <c r="LZ18" s="18"/>
      <c r="MA18" s="18"/>
      <c r="MB18" s="18"/>
      <c r="MC18" s="18"/>
      <c r="MD18" s="18"/>
      <c r="ME18" s="18"/>
      <c r="MF18" s="18"/>
      <c r="MG18" s="18"/>
      <c r="MH18" s="18"/>
      <c r="MI18" s="18"/>
      <c r="MJ18" s="18"/>
      <c r="MK18" s="18"/>
      <c r="ML18" s="18"/>
      <c r="MM18" s="18"/>
      <c r="MN18" s="18"/>
      <c r="MO18" s="18"/>
      <c r="MP18" s="18"/>
      <c r="MQ18" s="18"/>
      <c r="MR18" s="18"/>
      <c r="MS18" s="18"/>
      <c r="MT18" s="18"/>
      <c r="MU18" s="18"/>
      <c r="MV18" s="18"/>
      <c r="MW18" s="18"/>
      <c r="MX18" s="18"/>
      <c r="MY18" s="18"/>
      <c r="MZ18" s="18"/>
      <c r="NA18" s="18"/>
      <c r="NB18" s="18"/>
      <c r="NC18" s="18"/>
      <c r="ND18" s="18"/>
      <c r="NE18" s="18"/>
      <c r="NF18" s="18"/>
      <c r="NG18" s="18"/>
      <c r="NH18" s="18"/>
      <c r="NI18" s="18"/>
      <c r="NJ18" s="18"/>
      <c r="NK18" s="18"/>
      <c r="NL18" s="18"/>
      <c r="NM18" s="18"/>
      <c r="NN18" s="18"/>
      <c r="NO18" s="18"/>
      <c r="NP18" s="18"/>
      <c r="NQ18" s="18"/>
      <c r="NR18" s="18"/>
      <c r="NS18" s="18"/>
      <c r="NT18" s="18"/>
      <c r="NU18" s="18"/>
      <c r="NV18" s="18"/>
      <c r="NW18" s="18"/>
      <c r="NX18" s="18"/>
      <c r="NY18" s="18"/>
      <c r="NZ18" s="18"/>
      <c r="OA18" s="18"/>
      <c r="OB18" s="18"/>
      <c r="OC18" s="18"/>
      <c r="OD18" s="18"/>
      <c r="OE18" s="18"/>
      <c r="OF18" s="18"/>
      <c r="OG18" s="18"/>
      <c r="OH18" s="18"/>
      <c r="OI18" s="18"/>
      <c r="OJ18" s="18"/>
      <c r="OK18" s="18"/>
      <c r="OL18" s="18"/>
      <c r="OM18" s="18"/>
      <c r="ON18" s="18"/>
      <c r="OO18" s="18"/>
      <c r="OP18" s="18"/>
      <c r="OQ18" s="18"/>
      <c r="OR18" s="18"/>
      <c r="OS18" s="18"/>
      <c r="OT18" s="18"/>
      <c r="OU18" s="18"/>
      <c r="OV18" s="18"/>
      <c r="OW18" s="18"/>
      <c r="OX18" s="18"/>
      <c r="OY18" s="18"/>
      <c r="OZ18" s="18"/>
      <c r="PA18" s="18"/>
      <c r="PB18" s="18"/>
      <c r="PC18" s="18"/>
      <c r="PD18" s="18"/>
      <c r="PE18" s="18"/>
      <c r="PF18" s="18"/>
      <c r="PG18" s="18"/>
      <c r="PH18" s="18"/>
      <c r="PI18" s="18"/>
      <c r="PJ18" s="18"/>
      <c r="PK18" s="18"/>
      <c r="PL18" s="18"/>
      <c r="PM18" s="18"/>
      <c r="PN18" s="18"/>
      <c r="PO18" s="18"/>
      <c r="PP18" s="18"/>
      <c r="PQ18" s="18"/>
      <c r="PR18" s="18"/>
      <c r="PS18" s="18"/>
      <c r="PT18" s="18"/>
      <c r="PU18" s="18"/>
      <c r="PV18" s="18"/>
      <c r="PW18" s="18"/>
      <c r="PX18" s="18"/>
      <c r="PY18" s="18"/>
      <c r="PZ18" s="18"/>
      <c r="QA18" s="18"/>
      <c r="QB18" s="18"/>
      <c r="QC18" s="18"/>
      <c r="QD18" s="18"/>
      <c r="QE18" s="18"/>
      <c r="QF18" s="18"/>
      <c r="QG18" s="18"/>
      <c r="QH18" s="18"/>
      <c r="QI18" s="18"/>
      <c r="QJ18" s="18"/>
      <c r="QK18" s="18"/>
      <c r="QL18" s="18"/>
      <c r="QM18" s="18"/>
      <c r="QN18" s="18"/>
      <c r="QO18" s="18"/>
      <c r="QP18" s="18"/>
      <c r="QQ18" s="18"/>
      <c r="QR18" s="18"/>
      <c r="QS18" s="18"/>
      <c r="QT18" s="18"/>
      <c r="QU18" s="18"/>
      <c r="QV18" s="18"/>
      <c r="QW18" s="18"/>
      <c r="QX18" s="18"/>
      <c r="QY18" s="18"/>
      <c r="QZ18" s="18"/>
      <c r="RA18" s="18"/>
      <c r="RB18" s="18"/>
      <c r="RC18" s="18"/>
      <c r="RD18" s="18"/>
      <c r="RE18" s="18"/>
      <c r="RF18" s="18"/>
      <c r="RG18" s="18"/>
      <c r="RH18" s="18"/>
      <c r="RI18" s="18"/>
      <c r="RJ18" s="18"/>
      <c r="RK18" s="18"/>
      <c r="RL18" s="18"/>
      <c r="RM18" s="18"/>
      <c r="RN18" s="18"/>
      <c r="RO18" s="18"/>
      <c r="RP18" s="18"/>
      <c r="RQ18" s="18"/>
      <c r="RR18" s="18"/>
      <c r="RS18" s="18"/>
      <c r="RT18" s="18"/>
      <c r="RU18" s="18"/>
      <c r="RV18" s="18"/>
      <c r="RW18" s="18"/>
      <c r="RX18" s="18"/>
      <c r="RY18" s="18"/>
      <c r="RZ18" s="18"/>
      <c r="SA18" s="18"/>
      <c r="SB18" s="18"/>
      <c r="SC18" s="18"/>
      <c r="SD18" s="18"/>
      <c r="SE18" s="18"/>
      <c r="SF18" s="18"/>
      <c r="SG18" s="18"/>
      <c r="SH18" s="18"/>
      <c r="SI18" s="18"/>
      <c r="SJ18" s="18"/>
      <c r="SK18" s="18"/>
      <c r="SL18" s="18"/>
      <c r="SM18" s="18"/>
      <c r="SN18" s="18"/>
      <c r="SO18" s="18"/>
      <c r="SP18" s="18"/>
      <c r="SQ18" s="18"/>
      <c r="SR18" s="18"/>
      <c r="SS18" s="18"/>
      <c r="ST18" s="18"/>
      <c r="SU18" s="18"/>
      <c r="SV18" s="18"/>
      <c r="SW18" s="18"/>
      <c r="SX18" s="18"/>
      <c r="SY18" s="18"/>
      <c r="SZ18" s="18"/>
      <c r="TA18" s="18"/>
      <c r="TB18" s="18"/>
      <c r="TC18" s="18"/>
      <c r="TD18" s="18"/>
      <c r="TE18" s="18"/>
      <c r="TF18" s="18"/>
      <c r="TG18" s="18"/>
      <c r="TH18" s="18"/>
      <c r="TI18" s="18"/>
      <c r="TJ18" s="18"/>
      <c r="TK18" s="18"/>
      <c r="TL18" s="18"/>
      <c r="TM18" s="18"/>
      <c r="TN18" s="18"/>
      <c r="TO18" s="18"/>
      <c r="TP18" s="18"/>
      <c r="TQ18" s="18"/>
      <c r="TR18" s="18"/>
      <c r="TS18" s="18"/>
      <c r="TT18" s="18"/>
      <c r="TU18" s="18"/>
      <c r="TV18" s="18"/>
      <c r="TW18" s="18"/>
      <c r="TX18" s="18"/>
      <c r="TY18" s="18"/>
      <c r="TZ18" s="18"/>
      <c r="UA18" s="18"/>
      <c r="UB18" s="18"/>
      <c r="UC18" s="18"/>
      <c r="UD18" s="18"/>
      <c r="UE18" s="18"/>
      <c r="UF18" s="18"/>
      <c r="UG18" s="18"/>
      <c r="UH18" s="18"/>
      <c r="UI18" s="18"/>
      <c r="UJ18" s="18"/>
      <c r="UK18" s="18"/>
      <c r="UL18" s="18"/>
      <c r="UM18" s="18"/>
      <c r="UN18" s="18"/>
      <c r="UO18" s="18"/>
      <c r="UP18" s="18"/>
      <c r="UQ18" s="18"/>
      <c r="UR18" s="18"/>
      <c r="US18" s="18"/>
      <c r="UT18" s="18"/>
      <c r="UU18" s="18"/>
      <c r="UV18" s="18"/>
      <c r="UW18" s="18"/>
      <c r="UX18" s="18"/>
      <c r="UY18" s="18"/>
      <c r="UZ18" s="18"/>
      <c r="VA18" s="18"/>
      <c r="VB18" s="18"/>
      <c r="VC18" s="18"/>
      <c r="VD18" s="18"/>
      <c r="VE18" s="18"/>
      <c r="VF18" s="18"/>
      <c r="VG18" s="18"/>
      <c r="VH18" s="18"/>
      <c r="VI18" s="18"/>
    </row>
    <row r="19" spans="1:581" s="18" customFormat="1" ht="15" customHeight="1" x14ac:dyDescent="0.25">
      <c r="A19" s="114" t="s">
        <v>242</v>
      </c>
      <c r="B19" s="92" t="s">
        <v>29</v>
      </c>
      <c r="C19" s="31" t="s">
        <v>53</v>
      </c>
      <c r="D19" s="36">
        <v>365000</v>
      </c>
      <c r="E19" s="36"/>
      <c r="F19" s="36"/>
      <c r="G19" s="36"/>
      <c r="H19" s="36"/>
      <c r="I19" s="36"/>
      <c r="J19" s="36"/>
      <c r="K19" s="36"/>
      <c r="L19" s="36"/>
      <c r="M19" s="36"/>
      <c r="N19" s="36"/>
      <c r="O19" s="36">
        <v>395000</v>
      </c>
      <c r="P19" s="84"/>
      <c r="Q19" s="83">
        <f>AVERAGE(O19,D19)</f>
        <v>380000</v>
      </c>
      <c r="R19" s="117" t="s">
        <v>249</v>
      </c>
      <c r="S19" s="117"/>
      <c r="T19" s="117"/>
      <c r="U19" s="117"/>
      <c r="V19" s="117"/>
      <c r="W19" s="117"/>
      <c r="X19" s="117"/>
    </row>
    <row r="20" spans="1:581" s="18" customFormat="1" ht="15" customHeight="1" x14ac:dyDescent="0.25">
      <c r="A20" s="114" t="s">
        <v>243</v>
      </c>
      <c r="B20" s="92" t="s">
        <v>30</v>
      </c>
      <c r="C20" s="31" t="s">
        <v>53</v>
      </c>
      <c r="D20" s="36">
        <v>395000</v>
      </c>
      <c r="E20" s="36"/>
      <c r="F20" s="36"/>
      <c r="G20" s="36"/>
      <c r="H20" s="36"/>
      <c r="I20" s="36"/>
      <c r="J20" s="36"/>
      <c r="K20" s="36"/>
      <c r="L20" s="36">
        <v>386980</v>
      </c>
      <c r="M20" s="36"/>
      <c r="N20" s="36"/>
      <c r="O20" s="36">
        <v>415000</v>
      </c>
      <c r="P20" s="84"/>
      <c r="Q20" s="83">
        <f>AVERAGE(O20,L20,D20)</f>
        <v>398993.33333333331</v>
      </c>
    </row>
    <row r="21" spans="1:581" ht="15" customHeight="1" x14ac:dyDescent="0.25">
      <c r="A21" s="152" t="s">
        <v>8</v>
      </c>
      <c r="B21" s="153"/>
      <c r="C21" s="154"/>
      <c r="D21" s="22"/>
      <c r="E21" s="22"/>
      <c r="F21" s="22"/>
      <c r="G21" s="22"/>
      <c r="H21" s="22"/>
      <c r="I21" s="22"/>
      <c r="J21" s="22"/>
      <c r="K21" s="22"/>
      <c r="P21" s="84"/>
      <c r="Q21" s="59" t="s">
        <v>206</v>
      </c>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c r="EY21" s="18"/>
      <c r="EZ21" s="18"/>
      <c r="FA21" s="18"/>
      <c r="FB21" s="18"/>
      <c r="FC21" s="18"/>
      <c r="FD21" s="18"/>
      <c r="FE21" s="18"/>
      <c r="FF21" s="18"/>
      <c r="FG21" s="18"/>
      <c r="FH21" s="18"/>
      <c r="FI21" s="18"/>
      <c r="FJ21" s="18"/>
      <c r="FK21" s="18"/>
      <c r="FL21" s="18"/>
      <c r="FM21" s="18"/>
      <c r="FN21" s="18"/>
      <c r="FO21" s="18"/>
      <c r="FP21" s="18"/>
      <c r="FQ21" s="18"/>
      <c r="FR21" s="18"/>
      <c r="FS21" s="18"/>
      <c r="FT21" s="18"/>
      <c r="FU21" s="18"/>
      <c r="FV21" s="18"/>
      <c r="FW21" s="18"/>
      <c r="FX21" s="18"/>
      <c r="FY21" s="18"/>
      <c r="FZ21" s="18"/>
      <c r="GA21" s="18"/>
      <c r="GB21" s="18"/>
      <c r="GC21" s="18"/>
      <c r="GD21" s="18"/>
      <c r="GE21" s="18"/>
      <c r="GF21" s="18"/>
      <c r="GG21" s="18"/>
      <c r="GH21" s="18"/>
      <c r="GI21" s="18"/>
      <c r="GJ21" s="18"/>
      <c r="GK21" s="18"/>
      <c r="GL21" s="18"/>
      <c r="GM21" s="18"/>
      <c r="GN21" s="18"/>
      <c r="GO21" s="18"/>
      <c r="GP21" s="18"/>
      <c r="GQ21" s="18"/>
      <c r="GR21" s="18"/>
      <c r="GS21" s="18"/>
      <c r="GT21" s="18"/>
      <c r="GU21" s="18"/>
      <c r="GV21" s="18"/>
      <c r="GW21" s="18"/>
      <c r="GX21" s="18"/>
      <c r="GY21" s="18"/>
      <c r="GZ21" s="18"/>
      <c r="HA21" s="18"/>
      <c r="HB21" s="18"/>
      <c r="HC21" s="18"/>
      <c r="HD21" s="18"/>
      <c r="HE21" s="18"/>
      <c r="HF21" s="18"/>
      <c r="HG21" s="18"/>
      <c r="HH21" s="18"/>
      <c r="HI21" s="18"/>
      <c r="HJ21" s="18"/>
      <c r="HK21" s="18"/>
      <c r="HL21" s="18"/>
      <c r="HM21" s="18"/>
      <c r="HN21" s="18"/>
      <c r="HO21" s="18"/>
      <c r="HP21" s="18"/>
      <c r="HQ21" s="18"/>
      <c r="HR21" s="18"/>
      <c r="HS21" s="18"/>
      <c r="HT21" s="18"/>
      <c r="HU21" s="18"/>
      <c r="HV21" s="18"/>
      <c r="HW21" s="18"/>
      <c r="HX21" s="18"/>
      <c r="HY21" s="18"/>
      <c r="HZ21" s="18"/>
      <c r="IA21" s="18"/>
      <c r="IB21" s="18"/>
      <c r="IC21" s="18"/>
      <c r="ID21" s="18"/>
      <c r="IE21" s="18"/>
      <c r="IF21" s="18"/>
      <c r="IG21" s="18"/>
      <c r="IH21" s="18"/>
      <c r="II21" s="18"/>
      <c r="IJ21" s="18"/>
      <c r="IK21" s="18"/>
      <c r="IL21" s="18"/>
      <c r="IM21" s="18"/>
      <c r="IN21" s="18"/>
      <c r="IO21" s="18"/>
      <c r="IP21" s="18"/>
      <c r="IQ21" s="18"/>
      <c r="IR21" s="18"/>
      <c r="IS21" s="18"/>
      <c r="IT21" s="18"/>
      <c r="IU21" s="18"/>
      <c r="IV21" s="18"/>
      <c r="IW21" s="18"/>
      <c r="IX21" s="18"/>
      <c r="IY21" s="18"/>
      <c r="IZ21" s="18"/>
      <c r="JA21" s="18"/>
      <c r="JB21" s="18"/>
      <c r="JC21" s="18"/>
      <c r="JD21" s="18"/>
      <c r="JE21" s="18"/>
      <c r="JF21" s="18"/>
      <c r="JG21" s="18"/>
      <c r="JH21" s="18"/>
      <c r="JI21" s="18"/>
      <c r="JJ21" s="18"/>
      <c r="JK21" s="18"/>
      <c r="JL21" s="18"/>
      <c r="JM21" s="18"/>
      <c r="JN21" s="18"/>
      <c r="JO21" s="18"/>
      <c r="JP21" s="18"/>
      <c r="JQ21" s="18"/>
      <c r="JR21" s="18"/>
      <c r="JS21" s="18"/>
      <c r="JT21" s="18"/>
      <c r="JU21" s="18"/>
      <c r="JV21" s="18"/>
      <c r="JW21" s="18"/>
      <c r="JX21" s="18"/>
      <c r="JY21" s="18"/>
      <c r="JZ21" s="18"/>
      <c r="KA21" s="18"/>
      <c r="KB21" s="18"/>
      <c r="KC21" s="18"/>
      <c r="KD21" s="18"/>
      <c r="KE21" s="18"/>
      <c r="KF21" s="18"/>
      <c r="KG21" s="18"/>
      <c r="KH21" s="18"/>
      <c r="KI21" s="18"/>
      <c r="KJ21" s="18"/>
      <c r="KK21" s="18"/>
      <c r="KL21" s="18"/>
      <c r="KM21" s="18"/>
      <c r="KN21" s="18"/>
      <c r="KO21" s="18"/>
      <c r="KP21" s="18"/>
      <c r="KQ21" s="18"/>
      <c r="KR21" s="18"/>
      <c r="KS21" s="18"/>
      <c r="KT21" s="18"/>
      <c r="KU21" s="18"/>
      <c r="KV21" s="18"/>
      <c r="KW21" s="18"/>
      <c r="KX21" s="18"/>
      <c r="KY21" s="18"/>
      <c r="KZ21" s="18"/>
      <c r="LA21" s="18"/>
      <c r="LB21" s="18"/>
      <c r="LC21" s="18"/>
      <c r="LD21" s="18"/>
      <c r="LE21" s="18"/>
      <c r="LF21" s="18"/>
      <c r="LG21" s="18"/>
      <c r="LH21" s="18"/>
      <c r="LI21" s="18"/>
      <c r="LJ21" s="18"/>
      <c r="LK21" s="18"/>
      <c r="LL21" s="18"/>
      <c r="LM21" s="18"/>
      <c r="LN21" s="18"/>
      <c r="LO21" s="18"/>
      <c r="LP21" s="18"/>
      <c r="LQ21" s="18"/>
      <c r="LR21" s="18"/>
      <c r="LS21" s="18"/>
      <c r="LT21" s="18"/>
      <c r="LU21" s="18"/>
      <c r="LV21" s="18"/>
      <c r="LW21" s="18"/>
      <c r="LX21" s="18"/>
      <c r="LY21" s="18"/>
      <c r="LZ21" s="18"/>
      <c r="MA21" s="18"/>
      <c r="MB21" s="18"/>
      <c r="MC21" s="18"/>
      <c r="MD21" s="18"/>
      <c r="ME21" s="18"/>
      <c r="MF21" s="18"/>
      <c r="MG21" s="18"/>
      <c r="MH21" s="18"/>
      <c r="MI21" s="18"/>
      <c r="MJ21" s="18"/>
      <c r="MK21" s="18"/>
      <c r="ML21" s="18"/>
      <c r="MM21" s="18"/>
      <c r="MN21" s="18"/>
      <c r="MO21" s="18"/>
      <c r="MP21" s="18"/>
      <c r="MQ21" s="18"/>
      <c r="MR21" s="18"/>
      <c r="MS21" s="18"/>
      <c r="MT21" s="18"/>
      <c r="MU21" s="18"/>
      <c r="MV21" s="18"/>
      <c r="MW21" s="18"/>
      <c r="MX21" s="18"/>
      <c r="MY21" s="18"/>
      <c r="MZ21" s="18"/>
      <c r="NA21" s="18"/>
      <c r="NB21" s="18"/>
      <c r="NC21" s="18"/>
      <c r="ND21" s="18"/>
      <c r="NE21" s="18"/>
      <c r="NF21" s="18"/>
      <c r="NG21" s="18"/>
      <c r="NH21" s="18"/>
      <c r="NI21" s="18"/>
      <c r="NJ21" s="18"/>
      <c r="NK21" s="18"/>
      <c r="NL21" s="18"/>
      <c r="NM21" s="18"/>
      <c r="NN21" s="18"/>
      <c r="NO21" s="18"/>
      <c r="NP21" s="18"/>
      <c r="NQ21" s="18"/>
      <c r="NR21" s="18"/>
      <c r="NS21" s="18"/>
      <c r="NT21" s="18"/>
      <c r="NU21" s="18"/>
      <c r="NV21" s="18"/>
      <c r="NW21" s="18"/>
      <c r="NX21" s="18"/>
      <c r="NY21" s="18"/>
      <c r="NZ21" s="18"/>
      <c r="OA21" s="18"/>
      <c r="OB21" s="18"/>
      <c r="OC21" s="18"/>
      <c r="OD21" s="18"/>
      <c r="OE21" s="18"/>
      <c r="OF21" s="18"/>
      <c r="OG21" s="18"/>
      <c r="OH21" s="18"/>
      <c r="OI21" s="18"/>
      <c r="OJ21" s="18"/>
      <c r="OK21" s="18"/>
      <c r="OL21" s="18"/>
      <c r="OM21" s="18"/>
      <c r="ON21" s="18"/>
      <c r="OO21" s="18"/>
      <c r="OP21" s="18"/>
      <c r="OQ21" s="18"/>
      <c r="OR21" s="18"/>
      <c r="OS21" s="18"/>
      <c r="OT21" s="18"/>
      <c r="OU21" s="18"/>
      <c r="OV21" s="18"/>
      <c r="OW21" s="18"/>
      <c r="OX21" s="18"/>
      <c r="OY21" s="18"/>
      <c r="OZ21" s="18"/>
      <c r="PA21" s="18"/>
      <c r="PB21" s="18"/>
      <c r="PC21" s="18"/>
      <c r="PD21" s="18"/>
      <c r="PE21" s="18"/>
      <c r="PF21" s="18"/>
      <c r="PG21" s="18"/>
      <c r="PH21" s="18"/>
      <c r="PI21" s="18"/>
      <c r="PJ21" s="18"/>
      <c r="PK21" s="18"/>
      <c r="PL21" s="18"/>
      <c r="PM21" s="18"/>
      <c r="PN21" s="18"/>
      <c r="PO21" s="18"/>
      <c r="PP21" s="18"/>
      <c r="PQ21" s="18"/>
      <c r="PR21" s="18"/>
      <c r="PS21" s="18"/>
      <c r="PT21" s="18"/>
      <c r="PU21" s="18"/>
      <c r="PV21" s="18"/>
      <c r="PW21" s="18"/>
      <c r="PX21" s="18"/>
      <c r="PY21" s="18"/>
      <c r="PZ21" s="18"/>
      <c r="QA21" s="18"/>
      <c r="QB21" s="18"/>
      <c r="QC21" s="18"/>
      <c r="QD21" s="18"/>
      <c r="QE21" s="18"/>
      <c r="QF21" s="18"/>
      <c r="QG21" s="18"/>
      <c r="QH21" s="18"/>
      <c r="QI21" s="18"/>
      <c r="QJ21" s="18"/>
      <c r="QK21" s="18"/>
      <c r="QL21" s="18"/>
      <c r="QM21" s="18"/>
      <c r="QN21" s="18"/>
      <c r="QO21" s="18"/>
      <c r="QP21" s="18"/>
      <c r="QQ21" s="18"/>
      <c r="QR21" s="18"/>
      <c r="QS21" s="18"/>
      <c r="QT21" s="18"/>
      <c r="QU21" s="18"/>
      <c r="QV21" s="18"/>
      <c r="QW21" s="18"/>
      <c r="QX21" s="18"/>
      <c r="QY21" s="18"/>
      <c r="QZ21" s="18"/>
      <c r="RA21" s="18"/>
      <c r="RB21" s="18"/>
      <c r="RC21" s="18"/>
      <c r="RD21" s="18"/>
      <c r="RE21" s="18"/>
      <c r="RF21" s="18"/>
      <c r="RG21" s="18"/>
      <c r="RH21" s="18"/>
      <c r="RI21" s="18"/>
      <c r="RJ21" s="18"/>
      <c r="RK21" s="18"/>
      <c r="RL21" s="18"/>
      <c r="RM21" s="18"/>
      <c r="RN21" s="18"/>
      <c r="RO21" s="18"/>
      <c r="RP21" s="18"/>
      <c r="RQ21" s="18"/>
      <c r="RR21" s="18"/>
      <c r="RS21" s="18"/>
      <c r="RT21" s="18"/>
      <c r="RU21" s="18"/>
      <c r="RV21" s="18"/>
      <c r="RW21" s="18"/>
      <c r="RX21" s="18"/>
      <c r="RY21" s="18"/>
      <c r="RZ21" s="18"/>
      <c r="SA21" s="18"/>
      <c r="SB21" s="18"/>
      <c r="SC21" s="18"/>
      <c r="SD21" s="18"/>
      <c r="SE21" s="18"/>
      <c r="SF21" s="18"/>
      <c r="SG21" s="18"/>
      <c r="SH21" s="18"/>
      <c r="SI21" s="18"/>
      <c r="SJ21" s="18"/>
      <c r="SK21" s="18"/>
      <c r="SL21" s="18"/>
      <c r="SM21" s="18"/>
      <c r="SN21" s="18"/>
      <c r="SO21" s="18"/>
      <c r="SP21" s="18"/>
      <c r="SQ21" s="18"/>
      <c r="SR21" s="18"/>
      <c r="SS21" s="18"/>
      <c r="ST21" s="18"/>
      <c r="SU21" s="18"/>
      <c r="SV21" s="18"/>
      <c r="SW21" s="18"/>
      <c r="SX21" s="18"/>
      <c r="SY21" s="18"/>
      <c r="SZ21" s="18"/>
      <c r="TA21" s="18"/>
      <c r="TB21" s="18"/>
      <c r="TC21" s="18"/>
      <c r="TD21" s="18"/>
      <c r="TE21" s="18"/>
      <c r="TF21" s="18"/>
      <c r="TG21" s="18"/>
      <c r="TH21" s="18"/>
      <c r="TI21" s="18"/>
      <c r="TJ21" s="18"/>
      <c r="TK21" s="18"/>
      <c r="TL21" s="18"/>
      <c r="TM21" s="18"/>
      <c r="TN21" s="18"/>
      <c r="TO21" s="18"/>
      <c r="TP21" s="18"/>
      <c r="TQ21" s="18"/>
      <c r="TR21" s="18"/>
      <c r="TS21" s="18"/>
      <c r="TT21" s="18"/>
      <c r="TU21" s="18"/>
      <c r="TV21" s="18"/>
      <c r="TW21" s="18"/>
      <c r="TX21" s="18"/>
      <c r="TY21" s="18"/>
      <c r="TZ21" s="18"/>
      <c r="UA21" s="18"/>
      <c r="UB21" s="18"/>
      <c r="UC21" s="18"/>
      <c r="UD21" s="18"/>
      <c r="UE21" s="18"/>
      <c r="UF21" s="18"/>
      <c r="UG21" s="18"/>
      <c r="UH21" s="18"/>
      <c r="UI21" s="18"/>
      <c r="UJ21" s="18"/>
      <c r="UK21" s="18"/>
      <c r="UL21" s="18"/>
      <c r="UM21" s="18"/>
      <c r="UN21" s="18"/>
      <c r="UO21" s="18"/>
      <c r="UP21" s="18"/>
      <c r="UQ21" s="18"/>
      <c r="UR21" s="18"/>
      <c r="US21" s="18"/>
      <c r="UT21" s="18"/>
      <c r="UU21" s="18"/>
      <c r="UV21" s="18"/>
      <c r="UW21" s="18"/>
      <c r="UX21" s="18"/>
      <c r="UY21" s="18"/>
      <c r="UZ21" s="18"/>
      <c r="VA21" s="18"/>
      <c r="VB21" s="18"/>
      <c r="VC21" s="18"/>
      <c r="VD21" s="18"/>
      <c r="VE21" s="18"/>
      <c r="VF21" s="18"/>
      <c r="VG21" s="18"/>
      <c r="VH21" s="18"/>
      <c r="VI21" s="18"/>
    </row>
    <row r="22" spans="1:581" s="18" customFormat="1" ht="15" customHeight="1" x14ac:dyDescent="0.25">
      <c r="A22" s="82">
        <v>13</v>
      </c>
      <c r="B22" s="118" t="s">
        <v>209</v>
      </c>
      <c r="C22" s="31" t="s">
        <v>53</v>
      </c>
      <c r="D22" s="36"/>
      <c r="E22" s="36"/>
      <c r="F22" s="36"/>
      <c r="G22" s="36"/>
      <c r="H22" s="36"/>
      <c r="I22" s="36"/>
      <c r="J22" s="36"/>
      <c r="K22" s="36"/>
      <c r="L22" s="36">
        <v>160482</v>
      </c>
      <c r="M22" s="36">
        <v>138738</v>
      </c>
      <c r="N22" s="36"/>
      <c r="O22" s="36"/>
      <c r="P22" s="84"/>
      <c r="Q22" s="36">
        <f>AVERAGE(L22,M22,D22)</f>
        <v>149610</v>
      </c>
      <c r="R22" s="116" t="s">
        <v>250</v>
      </c>
      <c r="S22" s="116"/>
      <c r="T22" s="116"/>
      <c r="U22" s="116"/>
      <c r="V22" s="116"/>
      <c r="W22" s="116"/>
      <c r="X22" s="116"/>
      <c r="Y22" s="116"/>
    </row>
    <row r="23" spans="1:581" s="18" customFormat="1" ht="15" customHeight="1" x14ac:dyDescent="0.25">
      <c r="A23" s="82">
        <f>A22+1</f>
        <v>14</v>
      </c>
      <c r="B23" s="81" t="s">
        <v>241</v>
      </c>
      <c r="C23" s="31" t="s">
        <v>53</v>
      </c>
      <c r="D23" s="36">
        <v>325000</v>
      </c>
      <c r="E23" s="36"/>
      <c r="F23" s="36"/>
      <c r="G23" s="36"/>
      <c r="H23" s="36"/>
      <c r="I23" s="36"/>
      <c r="J23" s="36"/>
      <c r="K23" s="36">
        <v>298000</v>
      </c>
      <c r="L23" s="36">
        <v>266700</v>
      </c>
      <c r="M23" s="36">
        <v>299500</v>
      </c>
      <c r="N23" s="36"/>
      <c r="O23" s="36">
        <v>330500</v>
      </c>
      <c r="P23" s="84"/>
      <c r="Q23" s="83">
        <f>AVERAGE(K23,L23,M23,O23,D23)</f>
        <v>303940</v>
      </c>
      <c r="R23" s="18" t="s">
        <v>247</v>
      </c>
    </row>
    <row r="24" spans="1:581" s="18" customFormat="1" x14ac:dyDescent="0.25">
      <c r="A24" s="82">
        <f t="shared" ref="A24" si="1">A23+1</f>
        <v>15</v>
      </c>
      <c r="B24" s="9" t="s">
        <v>34</v>
      </c>
      <c r="C24" s="31" t="s">
        <v>53</v>
      </c>
      <c r="D24" s="36">
        <v>405000</v>
      </c>
      <c r="E24" s="36"/>
      <c r="F24" s="36"/>
      <c r="G24" s="36"/>
      <c r="H24" s="36"/>
      <c r="I24" s="36"/>
      <c r="J24" s="36"/>
      <c r="K24" s="36"/>
      <c r="L24" s="36"/>
      <c r="M24" s="36"/>
      <c r="N24" s="36"/>
      <c r="O24" s="36">
        <v>385000</v>
      </c>
      <c r="P24" s="84"/>
      <c r="Q24" s="83">
        <f>AVERAGE(O24,D24)</f>
        <v>395000</v>
      </c>
      <c r="R24" s="117" t="s">
        <v>249</v>
      </c>
      <c r="S24" s="117"/>
      <c r="T24" s="117"/>
      <c r="U24" s="117"/>
      <c r="V24" s="117"/>
      <c r="W24" s="117"/>
    </row>
    <row r="25" spans="1:581" ht="15.75" hidden="1" customHeight="1" x14ac:dyDescent="0.25">
      <c r="A25" s="56" t="e">
        <f>#REF!+1</f>
        <v>#REF!</v>
      </c>
      <c r="B25" s="79" t="s">
        <v>43</v>
      </c>
      <c r="C25" s="30" t="s">
        <v>53</v>
      </c>
      <c r="D25" s="22">
        <f>'Veiculos div.'!D18</f>
        <v>0</v>
      </c>
      <c r="E25" s="22">
        <f>'Veiculos div.'!E18</f>
        <v>0</v>
      </c>
      <c r="F25" s="22">
        <f>'Veiculos div.'!F18</f>
        <v>0</v>
      </c>
      <c r="G25" s="22">
        <f>'Veiculos div.'!G18</f>
        <v>0</v>
      </c>
      <c r="H25" s="22">
        <f>'Veiculos div.'!H18</f>
        <v>0</v>
      </c>
      <c r="I25" s="22">
        <f>'Veiculos div.'!I18</f>
        <v>0</v>
      </c>
      <c r="J25" s="22">
        <f>'Veiculos div.'!J18</f>
        <v>0</v>
      </c>
      <c r="K25" s="22">
        <f>'Veiculos div.'!K18</f>
        <v>0</v>
      </c>
      <c r="L25" s="22"/>
      <c r="M25" s="22"/>
      <c r="N25" s="22"/>
      <c r="O25" s="22">
        <v>59542</v>
      </c>
      <c r="Q25" s="78">
        <f>AVERAGE(O25)</f>
        <v>59542</v>
      </c>
      <c r="R25" s="18" t="s">
        <v>236</v>
      </c>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c r="EV25" s="18"/>
      <c r="EW25" s="18"/>
      <c r="EX25" s="18"/>
      <c r="EY25" s="18"/>
      <c r="EZ25" s="18"/>
      <c r="FA25" s="18"/>
      <c r="FB25" s="18"/>
      <c r="FC25" s="18"/>
      <c r="FD25" s="18"/>
      <c r="FE25" s="18"/>
      <c r="FF25" s="18"/>
      <c r="FG25" s="18"/>
      <c r="FH25" s="18"/>
      <c r="FI25" s="18"/>
      <c r="FJ25" s="18"/>
      <c r="FK25" s="18"/>
      <c r="FL25" s="18"/>
      <c r="FM25" s="18"/>
      <c r="FN25" s="18"/>
      <c r="FO25" s="18"/>
      <c r="FP25" s="18"/>
      <c r="FQ25" s="18"/>
      <c r="FR25" s="18"/>
      <c r="FS25" s="18"/>
      <c r="FT25" s="18"/>
      <c r="FU25" s="18"/>
      <c r="FV25" s="18"/>
      <c r="FW25" s="18"/>
      <c r="FX25" s="18"/>
      <c r="FY25" s="18"/>
      <c r="FZ25" s="18"/>
      <c r="GA25" s="18"/>
      <c r="GB25" s="18"/>
      <c r="GC25" s="18"/>
      <c r="GD25" s="18"/>
      <c r="GE25" s="18"/>
      <c r="GF25" s="18"/>
      <c r="GG25" s="18"/>
      <c r="GH25" s="18"/>
      <c r="GI25" s="18"/>
      <c r="GJ25" s="18"/>
      <c r="GK25" s="18"/>
      <c r="GL25" s="18"/>
      <c r="GM25" s="18"/>
      <c r="GN25" s="18"/>
      <c r="GO25" s="18"/>
      <c r="GP25" s="18"/>
      <c r="GQ25" s="18"/>
      <c r="GR25" s="18"/>
      <c r="GS25" s="18"/>
      <c r="GT25" s="18"/>
      <c r="GU25" s="18"/>
      <c r="GV25" s="18"/>
      <c r="GW25" s="18"/>
      <c r="GX25" s="18"/>
      <c r="GY25" s="18"/>
      <c r="GZ25" s="18"/>
      <c r="HA25" s="18"/>
      <c r="HB25" s="18"/>
      <c r="HC25" s="18"/>
      <c r="HD25" s="18"/>
      <c r="HE25" s="18"/>
      <c r="HF25" s="18"/>
      <c r="HG25" s="18"/>
      <c r="HH25" s="18"/>
      <c r="HI25" s="18"/>
      <c r="HJ25" s="18"/>
      <c r="HK25" s="18"/>
      <c r="HL25" s="18"/>
      <c r="HM25" s="18"/>
      <c r="HN25" s="18"/>
      <c r="HO25" s="18"/>
      <c r="HP25" s="18"/>
      <c r="HQ25" s="18"/>
      <c r="HR25" s="18"/>
      <c r="HS25" s="18"/>
      <c r="HT25" s="18"/>
      <c r="HU25" s="18"/>
      <c r="HV25" s="18"/>
      <c r="HW25" s="18"/>
      <c r="HX25" s="18"/>
      <c r="HY25" s="18"/>
      <c r="HZ25" s="18"/>
      <c r="IA25" s="18"/>
      <c r="IB25" s="18"/>
      <c r="IC25" s="18"/>
      <c r="ID25" s="18"/>
      <c r="IE25" s="18"/>
      <c r="IF25" s="18"/>
      <c r="IG25" s="18"/>
      <c r="IH25" s="18"/>
      <c r="II25" s="18"/>
      <c r="IJ25" s="18"/>
      <c r="IK25" s="18"/>
      <c r="IL25" s="18"/>
      <c r="IM25" s="18"/>
      <c r="IN25" s="18"/>
      <c r="IO25" s="18"/>
      <c r="IP25" s="18"/>
      <c r="IQ25" s="18"/>
      <c r="IR25" s="18"/>
      <c r="IS25" s="18"/>
      <c r="IT25" s="18"/>
      <c r="IU25" s="18"/>
      <c r="IV25" s="18"/>
      <c r="IW25" s="18"/>
      <c r="IX25" s="18"/>
      <c r="IY25" s="18"/>
      <c r="IZ25" s="18"/>
      <c r="JA25" s="18"/>
      <c r="JB25" s="18"/>
      <c r="JC25" s="18"/>
      <c r="JD25" s="18"/>
      <c r="JE25" s="18"/>
      <c r="JF25" s="18"/>
      <c r="JG25" s="18"/>
      <c r="JH25" s="18"/>
      <c r="JI25" s="18"/>
      <c r="JJ25" s="18"/>
      <c r="JK25" s="18"/>
      <c r="JL25" s="18"/>
      <c r="JM25" s="18"/>
      <c r="JN25" s="18"/>
      <c r="JO25" s="18"/>
      <c r="JP25" s="18"/>
      <c r="JQ25" s="18"/>
      <c r="JR25" s="18"/>
      <c r="JS25" s="18"/>
      <c r="JT25" s="18"/>
      <c r="JU25" s="18"/>
      <c r="JV25" s="18"/>
      <c r="JW25" s="18"/>
      <c r="JX25" s="18"/>
      <c r="JY25" s="18"/>
      <c r="JZ25" s="18"/>
      <c r="KA25" s="18"/>
      <c r="KB25" s="18"/>
      <c r="KC25" s="18"/>
      <c r="KD25" s="18"/>
      <c r="KE25" s="18"/>
      <c r="KF25" s="18"/>
      <c r="KG25" s="18"/>
      <c r="KH25" s="18"/>
      <c r="KI25" s="18"/>
      <c r="KJ25" s="18"/>
      <c r="KK25" s="18"/>
      <c r="KL25" s="18"/>
      <c r="KM25" s="18"/>
      <c r="KN25" s="18"/>
      <c r="KO25" s="18"/>
      <c r="KP25" s="18"/>
      <c r="KQ25" s="18"/>
      <c r="KR25" s="18"/>
      <c r="KS25" s="18"/>
      <c r="KT25" s="18"/>
      <c r="KU25" s="18"/>
      <c r="KV25" s="18"/>
      <c r="KW25" s="18"/>
      <c r="KX25" s="18"/>
      <c r="KY25" s="18"/>
      <c r="KZ25" s="18"/>
      <c r="LA25" s="18"/>
      <c r="LB25" s="18"/>
      <c r="LC25" s="18"/>
      <c r="LD25" s="18"/>
      <c r="LE25" s="18"/>
      <c r="LF25" s="18"/>
      <c r="LG25" s="18"/>
      <c r="LH25" s="18"/>
      <c r="LI25" s="18"/>
      <c r="LJ25" s="18"/>
      <c r="LK25" s="18"/>
      <c r="LL25" s="18"/>
      <c r="LM25" s="18"/>
      <c r="LN25" s="18"/>
      <c r="LO25" s="18"/>
      <c r="LP25" s="18"/>
      <c r="LQ25" s="18"/>
      <c r="LR25" s="18"/>
      <c r="LS25" s="18"/>
      <c r="LT25" s="18"/>
      <c r="LU25" s="18"/>
      <c r="LV25" s="18"/>
      <c r="LW25" s="18"/>
      <c r="LX25" s="18"/>
      <c r="LY25" s="18"/>
      <c r="LZ25" s="18"/>
      <c r="MA25" s="18"/>
      <c r="MB25" s="18"/>
      <c r="MC25" s="18"/>
      <c r="MD25" s="18"/>
      <c r="ME25" s="18"/>
      <c r="MF25" s="18"/>
      <c r="MG25" s="18"/>
      <c r="MH25" s="18"/>
      <c r="MI25" s="18"/>
      <c r="MJ25" s="18"/>
      <c r="MK25" s="18"/>
      <c r="ML25" s="18"/>
      <c r="MM25" s="18"/>
      <c r="MN25" s="18"/>
      <c r="MO25" s="18"/>
      <c r="MP25" s="18"/>
      <c r="MQ25" s="18"/>
      <c r="MR25" s="18"/>
      <c r="MS25" s="18"/>
      <c r="MT25" s="18"/>
      <c r="MU25" s="18"/>
      <c r="MV25" s="18"/>
      <c r="MW25" s="18"/>
      <c r="MX25" s="18"/>
      <c r="MY25" s="18"/>
      <c r="MZ25" s="18"/>
      <c r="NA25" s="18"/>
      <c r="NB25" s="18"/>
      <c r="NC25" s="18"/>
      <c r="ND25" s="18"/>
      <c r="NE25" s="18"/>
      <c r="NF25" s="18"/>
      <c r="NG25" s="18"/>
      <c r="NH25" s="18"/>
      <c r="NI25" s="18"/>
      <c r="NJ25" s="18"/>
      <c r="NK25" s="18"/>
      <c r="NL25" s="18"/>
      <c r="NM25" s="18"/>
      <c r="NN25" s="18"/>
      <c r="NO25" s="18"/>
      <c r="NP25" s="18"/>
      <c r="NQ25" s="18"/>
      <c r="NR25" s="18"/>
      <c r="NS25" s="18"/>
      <c r="NT25" s="18"/>
      <c r="NU25" s="18"/>
      <c r="NV25" s="18"/>
      <c r="NW25" s="18"/>
      <c r="NX25" s="18"/>
      <c r="NY25" s="18"/>
      <c r="NZ25" s="18"/>
      <c r="OA25" s="18"/>
      <c r="OB25" s="18"/>
      <c r="OC25" s="18"/>
      <c r="OD25" s="18"/>
      <c r="OE25" s="18"/>
      <c r="OF25" s="18"/>
      <c r="OG25" s="18"/>
      <c r="OH25" s="18"/>
      <c r="OI25" s="18"/>
      <c r="OJ25" s="18"/>
      <c r="OK25" s="18"/>
      <c r="OL25" s="18"/>
      <c r="OM25" s="18"/>
      <c r="ON25" s="18"/>
      <c r="OO25" s="18"/>
      <c r="OP25" s="18"/>
      <c r="OQ25" s="18"/>
      <c r="OR25" s="18"/>
      <c r="OS25" s="18"/>
      <c r="OT25" s="18"/>
      <c r="OU25" s="18"/>
      <c r="OV25" s="18"/>
      <c r="OW25" s="18"/>
      <c r="OX25" s="18"/>
      <c r="OY25" s="18"/>
      <c r="OZ25" s="18"/>
      <c r="PA25" s="18"/>
      <c r="PB25" s="18"/>
      <c r="PC25" s="18"/>
      <c r="PD25" s="18"/>
      <c r="PE25" s="18"/>
      <c r="PF25" s="18"/>
      <c r="PG25" s="18"/>
      <c r="PH25" s="18"/>
      <c r="PI25" s="18"/>
      <c r="PJ25" s="18"/>
      <c r="PK25" s="18"/>
      <c r="PL25" s="18"/>
      <c r="PM25" s="18"/>
      <c r="PN25" s="18"/>
      <c r="PO25" s="18"/>
      <c r="PP25" s="18"/>
      <c r="PQ25" s="18"/>
      <c r="PR25" s="18"/>
      <c r="PS25" s="18"/>
      <c r="PT25" s="18"/>
      <c r="PU25" s="18"/>
      <c r="PV25" s="18"/>
      <c r="PW25" s="18"/>
      <c r="PX25" s="18"/>
      <c r="PY25" s="18"/>
      <c r="PZ25" s="18"/>
      <c r="QA25" s="18"/>
      <c r="QB25" s="18"/>
      <c r="QC25" s="18"/>
      <c r="QD25" s="18"/>
      <c r="QE25" s="18"/>
      <c r="QF25" s="18"/>
      <c r="QG25" s="18"/>
      <c r="QH25" s="18"/>
      <c r="QI25" s="18"/>
      <c r="QJ25" s="18"/>
      <c r="QK25" s="18"/>
      <c r="QL25" s="18"/>
      <c r="QM25" s="18"/>
      <c r="QN25" s="18"/>
      <c r="QO25" s="18"/>
      <c r="QP25" s="18"/>
      <c r="QQ25" s="18"/>
      <c r="QR25" s="18"/>
      <c r="QS25" s="18"/>
      <c r="QT25" s="18"/>
      <c r="QU25" s="18"/>
      <c r="QV25" s="18"/>
      <c r="QW25" s="18"/>
      <c r="QX25" s="18"/>
      <c r="QY25" s="18"/>
      <c r="QZ25" s="18"/>
      <c r="RA25" s="18"/>
      <c r="RB25" s="18"/>
      <c r="RC25" s="18"/>
      <c r="RD25" s="18"/>
      <c r="RE25" s="18"/>
      <c r="RF25" s="18"/>
      <c r="RG25" s="18"/>
      <c r="RH25" s="18"/>
      <c r="RI25" s="18"/>
      <c r="RJ25" s="18"/>
      <c r="RK25" s="18"/>
      <c r="RL25" s="18"/>
      <c r="RM25" s="18"/>
      <c r="RN25" s="18"/>
      <c r="RO25" s="18"/>
      <c r="RP25" s="18"/>
      <c r="RQ25" s="18"/>
      <c r="RR25" s="18"/>
      <c r="RS25" s="18"/>
      <c r="RT25" s="18"/>
      <c r="RU25" s="18"/>
      <c r="RV25" s="18"/>
      <c r="RW25" s="18"/>
      <c r="RX25" s="18"/>
      <c r="RY25" s="18"/>
      <c r="RZ25" s="18"/>
      <c r="SA25" s="18"/>
      <c r="SB25" s="18"/>
      <c r="SC25" s="18"/>
      <c r="SD25" s="18"/>
      <c r="SE25" s="18"/>
      <c r="SF25" s="18"/>
      <c r="SG25" s="18"/>
      <c r="SH25" s="18"/>
      <c r="SI25" s="18"/>
      <c r="SJ25" s="18"/>
      <c r="SK25" s="18"/>
      <c r="SL25" s="18"/>
      <c r="SM25" s="18"/>
      <c r="SN25" s="18"/>
      <c r="SO25" s="18"/>
      <c r="SP25" s="18"/>
      <c r="SQ25" s="18"/>
      <c r="SR25" s="18"/>
      <c r="SS25" s="18"/>
      <c r="ST25" s="18"/>
      <c r="SU25" s="18"/>
      <c r="SV25" s="18"/>
      <c r="SW25" s="18"/>
      <c r="SX25" s="18"/>
      <c r="SY25" s="18"/>
      <c r="SZ25" s="18"/>
      <c r="TA25" s="18"/>
      <c r="TB25" s="18"/>
      <c r="TC25" s="18"/>
      <c r="TD25" s="18"/>
      <c r="TE25" s="18"/>
      <c r="TF25" s="18"/>
      <c r="TG25" s="18"/>
      <c r="TH25" s="18"/>
      <c r="TI25" s="18"/>
      <c r="TJ25" s="18"/>
      <c r="TK25" s="18"/>
      <c r="TL25" s="18"/>
      <c r="TM25" s="18"/>
      <c r="TN25" s="18"/>
      <c r="TO25" s="18"/>
      <c r="TP25" s="18"/>
      <c r="TQ25" s="18"/>
      <c r="TR25" s="18"/>
      <c r="TS25" s="18"/>
      <c r="TT25" s="18"/>
      <c r="TU25" s="18"/>
      <c r="TV25" s="18"/>
      <c r="TW25" s="18"/>
      <c r="TX25" s="18"/>
      <c r="TY25" s="18"/>
      <c r="TZ25" s="18"/>
      <c r="UA25" s="18"/>
      <c r="UB25" s="18"/>
      <c r="UC25" s="18"/>
      <c r="UD25" s="18"/>
      <c r="UE25" s="18"/>
      <c r="UF25" s="18"/>
      <c r="UG25" s="18"/>
      <c r="UH25" s="18"/>
      <c r="UI25" s="18"/>
      <c r="UJ25" s="18"/>
      <c r="UK25" s="18"/>
      <c r="UL25" s="18"/>
      <c r="UM25" s="18"/>
      <c r="UN25" s="18"/>
      <c r="UO25" s="18"/>
      <c r="UP25" s="18"/>
      <c r="UQ25" s="18"/>
      <c r="UR25" s="18"/>
      <c r="US25" s="18"/>
      <c r="UT25" s="18"/>
      <c r="UU25" s="18"/>
      <c r="UV25" s="18"/>
      <c r="UW25" s="18"/>
      <c r="UX25" s="18"/>
      <c r="UY25" s="18"/>
      <c r="UZ25" s="18"/>
      <c r="VA25" s="18"/>
      <c r="VB25" s="18"/>
      <c r="VC25" s="18"/>
      <c r="VD25" s="18"/>
      <c r="VE25" s="18"/>
      <c r="VF25" s="18"/>
      <c r="VG25" s="18"/>
      <c r="VH25" s="18"/>
      <c r="VI25" s="18"/>
    </row>
    <row r="26" spans="1:581" ht="15" customHeight="1" x14ac:dyDescent="0.25">
      <c r="A26" s="152" t="s">
        <v>49</v>
      </c>
      <c r="B26" s="153"/>
      <c r="C26" s="154"/>
      <c r="D26" s="49" t="s">
        <v>103</v>
      </c>
      <c r="E26" s="61" t="s">
        <v>55</v>
      </c>
      <c r="F26" s="61" t="s">
        <v>56</v>
      </c>
      <c r="G26" s="61" t="s">
        <v>66</v>
      </c>
      <c r="H26" s="61" t="s">
        <v>79</v>
      </c>
      <c r="I26" s="61" t="s">
        <v>80</v>
      </c>
      <c r="J26" s="61" t="s">
        <v>81</v>
      </c>
      <c r="K26" s="61" t="s">
        <v>82</v>
      </c>
      <c r="L26" s="61" t="s">
        <v>105</v>
      </c>
      <c r="M26" s="61" t="s">
        <v>104</v>
      </c>
      <c r="N26" s="61" t="s">
        <v>83</v>
      </c>
      <c r="O26" s="61" t="s">
        <v>101</v>
      </c>
      <c r="P26" s="61" t="s">
        <v>215</v>
      </c>
      <c r="Q26" s="59" t="s">
        <v>206</v>
      </c>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c r="FB26" s="18"/>
      <c r="FC26" s="18"/>
      <c r="FD26" s="18"/>
      <c r="FE26" s="18"/>
      <c r="FF26" s="18"/>
      <c r="FG26" s="18"/>
      <c r="FH26" s="18"/>
      <c r="FI26" s="18"/>
      <c r="FJ26" s="18"/>
      <c r="FK26" s="18"/>
      <c r="FL26" s="18"/>
      <c r="FM26" s="18"/>
      <c r="FN26" s="18"/>
      <c r="FO26" s="18"/>
      <c r="FP26" s="18"/>
      <c r="FQ26" s="18"/>
      <c r="FR26" s="18"/>
      <c r="FS26" s="18"/>
      <c r="FT26" s="18"/>
      <c r="FU26" s="18"/>
      <c r="FV26" s="18"/>
      <c r="FW26" s="18"/>
      <c r="FX26" s="18"/>
      <c r="FY26" s="18"/>
      <c r="FZ26" s="18"/>
      <c r="GA26" s="18"/>
      <c r="GB26" s="18"/>
      <c r="GC26" s="18"/>
      <c r="GD26" s="18"/>
      <c r="GE26" s="18"/>
      <c r="GF26" s="18"/>
      <c r="GG26" s="18"/>
      <c r="GH26" s="18"/>
      <c r="GI26" s="18"/>
      <c r="GJ26" s="18"/>
      <c r="GK26" s="18"/>
      <c r="GL26" s="18"/>
      <c r="GM26" s="18"/>
      <c r="GN26" s="18"/>
      <c r="GO26" s="18"/>
      <c r="GP26" s="18"/>
      <c r="GQ26" s="18"/>
      <c r="GR26" s="18"/>
      <c r="GS26" s="18"/>
      <c r="GT26" s="18"/>
      <c r="GU26" s="18"/>
      <c r="GV26" s="18"/>
      <c r="GW26" s="18"/>
      <c r="GX26" s="18"/>
      <c r="GY26" s="18"/>
      <c r="GZ26" s="18"/>
      <c r="HA26" s="18"/>
      <c r="HB26" s="18"/>
      <c r="HC26" s="18"/>
      <c r="HD26" s="18"/>
      <c r="HE26" s="18"/>
      <c r="HF26" s="18"/>
      <c r="HG26" s="18"/>
      <c r="HH26" s="18"/>
      <c r="HI26" s="18"/>
      <c r="HJ26" s="18"/>
      <c r="HK26" s="18"/>
      <c r="HL26" s="18"/>
      <c r="HM26" s="18"/>
      <c r="HN26" s="18"/>
      <c r="HO26" s="18"/>
      <c r="HP26" s="18"/>
      <c r="HQ26" s="18"/>
      <c r="HR26" s="18"/>
      <c r="HS26" s="18"/>
      <c r="HT26" s="18"/>
      <c r="HU26" s="18"/>
      <c r="HV26" s="18"/>
      <c r="HW26" s="18"/>
      <c r="HX26" s="18"/>
      <c r="HY26" s="18"/>
      <c r="HZ26" s="18"/>
      <c r="IA26" s="18"/>
      <c r="IB26" s="18"/>
      <c r="IC26" s="18"/>
      <c r="ID26" s="18"/>
      <c r="IE26" s="18"/>
      <c r="IF26" s="18"/>
      <c r="IG26" s="18"/>
      <c r="IH26" s="18"/>
      <c r="II26" s="18"/>
      <c r="IJ26" s="18"/>
      <c r="IK26" s="18"/>
      <c r="IL26" s="18"/>
      <c r="IM26" s="18"/>
      <c r="IN26" s="18"/>
      <c r="IO26" s="18"/>
      <c r="IP26" s="18"/>
      <c r="IQ26" s="18"/>
      <c r="IR26" s="18"/>
      <c r="IS26" s="18"/>
      <c r="IT26" s="18"/>
      <c r="IU26" s="18"/>
      <c r="IV26" s="18"/>
      <c r="IW26" s="18"/>
      <c r="IX26" s="18"/>
      <c r="IY26" s="18"/>
      <c r="IZ26" s="18"/>
      <c r="JA26" s="18"/>
      <c r="JB26" s="18"/>
      <c r="JC26" s="18"/>
      <c r="JD26" s="18"/>
      <c r="JE26" s="18"/>
      <c r="JF26" s="18"/>
      <c r="JG26" s="18"/>
      <c r="JH26" s="18"/>
      <c r="JI26" s="18"/>
      <c r="JJ26" s="18"/>
      <c r="JK26" s="18"/>
      <c r="JL26" s="18"/>
      <c r="JM26" s="18"/>
      <c r="JN26" s="18"/>
      <c r="JO26" s="18"/>
      <c r="JP26" s="18"/>
      <c r="JQ26" s="18"/>
      <c r="JR26" s="18"/>
      <c r="JS26" s="18"/>
      <c r="JT26" s="18"/>
      <c r="JU26" s="18"/>
      <c r="JV26" s="18"/>
      <c r="JW26" s="18"/>
      <c r="JX26" s="18"/>
      <c r="JY26" s="18"/>
      <c r="JZ26" s="18"/>
      <c r="KA26" s="18"/>
      <c r="KB26" s="18"/>
      <c r="KC26" s="18"/>
      <c r="KD26" s="18"/>
      <c r="KE26" s="18"/>
      <c r="KF26" s="18"/>
      <c r="KG26" s="18"/>
      <c r="KH26" s="18"/>
      <c r="KI26" s="18"/>
      <c r="KJ26" s="18"/>
      <c r="KK26" s="18"/>
      <c r="KL26" s="18"/>
      <c r="KM26" s="18"/>
      <c r="KN26" s="18"/>
      <c r="KO26" s="18"/>
      <c r="KP26" s="18"/>
      <c r="KQ26" s="18"/>
      <c r="KR26" s="18"/>
      <c r="KS26" s="18"/>
      <c r="KT26" s="18"/>
      <c r="KU26" s="18"/>
      <c r="KV26" s="18"/>
      <c r="KW26" s="18"/>
      <c r="KX26" s="18"/>
      <c r="KY26" s="18"/>
      <c r="KZ26" s="18"/>
      <c r="LA26" s="18"/>
      <c r="LB26" s="18"/>
      <c r="LC26" s="18"/>
      <c r="LD26" s="18"/>
      <c r="LE26" s="18"/>
      <c r="LF26" s="18"/>
      <c r="LG26" s="18"/>
      <c r="LH26" s="18"/>
      <c r="LI26" s="18"/>
      <c r="LJ26" s="18"/>
      <c r="LK26" s="18"/>
      <c r="LL26" s="18"/>
      <c r="LM26" s="18"/>
      <c r="LN26" s="18"/>
      <c r="LO26" s="18"/>
      <c r="LP26" s="18"/>
      <c r="LQ26" s="18"/>
      <c r="LR26" s="18"/>
      <c r="LS26" s="18"/>
      <c r="LT26" s="18"/>
      <c r="LU26" s="18"/>
      <c r="LV26" s="18"/>
      <c r="LW26" s="18"/>
      <c r="LX26" s="18"/>
      <c r="LY26" s="18"/>
      <c r="LZ26" s="18"/>
      <c r="MA26" s="18"/>
      <c r="MB26" s="18"/>
      <c r="MC26" s="18"/>
      <c r="MD26" s="18"/>
      <c r="ME26" s="18"/>
      <c r="MF26" s="18"/>
      <c r="MG26" s="18"/>
      <c r="MH26" s="18"/>
      <c r="MI26" s="18"/>
      <c r="MJ26" s="18"/>
      <c r="MK26" s="18"/>
      <c r="ML26" s="18"/>
      <c r="MM26" s="18"/>
      <c r="MN26" s="18"/>
      <c r="MO26" s="18"/>
      <c r="MP26" s="18"/>
      <c r="MQ26" s="18"/>
      <c r="MR26" s="18"/>
      <c r="MS26" s="18"/>
      <c r="MT26" s="18"/>
      <c r="MU26" s="18"/>
      <c r="MV26" s="18"/>
      <c r="MW26" s="18"/>
      <c r="MX26" s="18"/>
      <c r="MY26" s="18"/>
      <c r="MZ26" s="18"/>
      <c r="NA26" s="18"/>
      <c r="NB26" s="18"/>
      <c r="NC26" s="18"/>
      <c r="ND26" s="18"/>
      <c r="NE26" s="18"/>
      <c r="NF26" s="18"/>
      <c r="NG26" s="18"/>
      <c r="NH26" s="18"/>
      <c r="NI26" s="18"/>
      <c r="NJ26" s="18"/>
      <c r="NK26" s="18"/>
      <c r="NL26" s="18"/>
      <c r="NM26" s="18"/>
      <c r="NN26" s="18"/>
      <c r="NO26" s="18"/>
      <c r="NP26" s="18"/>
      <c r="NQ26" s="18"/>
      <c r="NR26" s="18"/>
      <c r="NS26" s="18"/>
      <c r="NT26" s="18"/>
      <c r="NU26" s="18"/>
      <c r="NV26" s="18"/>
      <c r="NW26" s="18"/>
      <c r="NX26" s="18"/>
      <c r="NY26" s="18"/>
      <c r="NZ26" s="18"/>
      <c r="OA26" s="18"/>
      <c r="OB26" s="18"/>
      <c r="OC26" s="18"/>
      <c r="OD26" s="18"/>
      <c r="OE26" s="18"/>
      <c r="OF26" s="18"/>
      <c r="OG26" s="18"/>
      <c r="OH26" s="18"/>
      <c r="OI26" s="18"/>
      <c r="OJ26" s="18"/>
      <c r="OK26" s="18"/>
      <c r="OL26" s="18"/>
      <c r="OM26" s="18"/>
      <c r="ON26" s="18"/>
      <c r="OO26" s="18"/>
      <c r="OP26" s="18"/>
      <c r="OQ26" s="18"/>
      <c r="OR26" s="18"/>
      <c r="OS26" s="18"/>
      <c r="OT26" s="18"/>
      <c r="OU26" s="18"/>
      <c r="OV26" s="18"/>
      <c r="OW26" s="18"/>
      <c r="OX26" s="18"/>
      <c r="OY26" s="18"/>
      <c r="OZ26" s="18"/>
      <c r="PA26" s="18"/>
      <c r="PB26" s="18"/>
      <c r="PC26" s="18"/>
      <c r="PD26" s="18"/>
      <c r="PE26" s="18"/>
      <c r="PF26" s="18"/>
      <c r="PG26" s="18"/>
      <c r="PH26" s="18"/>
      <c r="PI26" s="18"/>
      <c r="PJ26" s="18"/>
      <c r="PK26" s="18"/>
      <c r="PL26" s="18"/>
      <c r="PM26" s="18"/>
      <c r="PN26" s="18"/>
      <c r="PO26" s="18"/>
      <c r="PP26" s="18"/>
      <c r="PQ26" s="18"/>
      <c r="PR26" s="18"/>
      <c r="PS26" s="18"/>
      <c r="PT26" s="18"/>
      <c r="PU26" s="18"/>
      <c r="PV26" s="18"/>
      <c r="PW26" s="18"/>
      <c r="PX26" s="18"/>
      <c r="PY26" s="18"/>
      <c r="PZ26" s="18"/>
      <c r="QA26" s="18"/>
      <c r="QB26" s="18"/>
      <c r="QC26" s="18"/>
      <c r="QD26" s="18"/>
      <c r="QE26" s="18"/>
      <c r="QF26" s="18"/>
      <c r="QG26" s="18"/>
      <c r="QH26" s="18"/>
      <c r="QI26" s="18"/>
      <c r="QJ26" s="18"/>
      <c r="QK26" s="18"/>
      <c r="QL26" s="18"/>
      <c r="QM26" s="18"/>
      <c r="QN26" s="18"/>
      <c r="QO26" s="18"/>
      <c r="QP26" s="18"/>
      <c r="QQ26" s="18"/>
      <c r="QR26" s="18"/>
      <c r="QS26" s="18"/>
      <c r="QT26" s="18"/>
      <c r="QU26" s="18"/>
      <c r="QV26" s="18"/>
      <c r="QW26" s="18"/>
      <c r="QX26" s="18"/>
      <c r="QY26" s="18"/>
      <c r="QZ26" s="18"/>
      <c r="RA26" s="18"/>
      <c r="RB26" s="18"/>
      <c r="RC26" s="18"/>
      <c r="RD26" s="18"/>
      <c r="RE26" s="18"/>
      <c r="RF26" s="18"/>
      <c r="RG26" s="18"/>
      <c r="RH26" s="18"/>
      <c r="RI26" s="18"/>
      <c r="RJ26" s="18"/>
      <c r="RK26" s="18"/>
      <c r="RL26" s="18"/>
      <c r="RM26" s="18"/>
      <c r="RN26" s="18"/>
      <c r="RO26" s="18"/>
      <c r="RP26" s="18"/>
      <c r="RQ26" s="18"/>
      <c r="RR26" s="18"/>
      <c r="RS26" s="18"/>
      <c r="RT26" s="18"/>
      <c r="RU26" s="18"/>
      <c r="RV26" s="18"/>
      <c r="RW26" s="18"/>
      <c r="RX26" s="18"/>
      <c r="RY26" s="18"/>
      <c r="RZ26" s="18"/>
      <c r="SA26" s="18"/>
      <c r="SB26" s="18"/>
      <c r="SC26" s="18"/>
      <c r="SD26" s="18"/>
      <c r="SE26" s="18"/>
      <c r="SF26" s="18"/>
      <c r="SG26" s="18"/>
      <c r="SH26" s="18"/>
      <c r="SI26" s="18"/>
      <c r="SJ26" s="18"/>
      <c r="SK26" s="18"/>
      <c r="SL26" s="18"/>
      <c r="SM26" s="18"/>
      <c r="SN26" s="18"/>
      <c r="SO26" s="18"/>
      <c r="SP26" s="18"/>
      <c r="SQ26" s="18"/>
      <c r="SR26" s="18"/>
      <c r="SS26" s="18"/>
      <c r="ST26" s="18"/>
      <c r="SU26" s="18"/>
      <c r="SV26" s="18"/>
      <c r="SW26" s="18"/>
      <c r="SX26" s="18"/>
      <c r="SY26" s="18"/>
      <c r="SZ26" s="18"/>
      <c r="TA26" s="18"/>
      <c r="TB26" s="18"/>
      <c r="TC26" s="18"/>
      <c r="TD26" s="18"/>
      <c r="TE26" s="18"/>
      <c r="TF26" s="18"/>
      <c r="TG26" s="18"/>
      <c r="TH26" s="18"/>
      <c r="TI26" s="18"/>
      <c r="TJ26" s="18"/>
      <c r="TK26" s="18"/>
      <c r="TL26" s="18"/>
      <c r="TM26" s="18"/>
      <c r="TN26" s="18"/>
      <c r="TO26" s="18"/>
      <c r="TP26" s="18"/>
      <c r="TQ26" s="18"/>
      <c r="TR26" s="18"/>
      <c r="TS26" s="18"/>
      <c r="TT26" s="18"/>
      <c r="TU26" s="18"/>
      <c r="TV26" s="18"/>
      <c r="TW26" s="18"/>
      <c r="TX26" s="18"/>
      <c r="TY26" s="18"/>
      <c r="TZ26" s="18"/>
      <c r="UA26" s="18"/>
      <c r="UB26" s="18"/>
      <c r="UC26" s="18"/>
      <c r="UD26" s="18"/>
      <c r="UE26" s="18"/>
      <c r="UF26" s="18"/>
      <c r="UG26" s="18"/>
      <c r="UH26" s="18"/>
      <c r="UI26" s="18"/>
      <c r="UJ26" s="18"/>
      <c r="UK26" s="18"/>
      <c r="UL26" s="18"/>
      <c r="UM26" s="18"/>
      <c r="UN26" s="18"/>
      <c r="UO26" s="18"/>
      <c r="UP26" s="18"/>
      <c r="UQ26" s="18"/>
      <c r="UR26" s="18"/>
      <c r="US26" s="18"/>
      <c r="UT26" s="18"/>
      <c r="UU26" s="18"/>
      <c r="UV26" s="18"/>
      <c r="UW26" s="18"/>
      <c r="UX26" s="18"/>
      <c r="UY26" s="18"/>
      <c r="UZ26" s="18"/>
      <c r="VA26" s="18"/>
      <c r="VB26" s="18"/>
      <c r="VC26" s="18"/>
      <c r="VD26" s="18"/>
      <c r="VE26" s="18"/>
      <c r="VF26" s="18"/>
      <c r="VG26" s="18"/>
      <c r="VH26" s="18"/>
      <c r="VI26" s="18"/>
    </row>
    <row r="27" spans="1:581" s="87" customFormat="1" ht="15" customHeight="1" x14ac:dyDescent="0.25">
      <c r="A27" s="108">
        <v>16</v>
      </c>
      <c r="B27" s="88" t="s">
        <v>44</v>
      </c>
      <c r="C27" s="110" t="s">
        <v>53</v>
      </c>
      <c r="D27" s="89">
        <f>'Microtrator e outros'!D15</f>
        <v>0</v>
      </c>
      <c r="E27" s="89">
        <f>'Microtrator e outros'!E15</f>
        <v>0</v>
      </c>
      <c r="F27" s="89">
        <f>'Microtrator e outros'!F15</f>
        <v>0</v>
      </c>
      <c r="G27" s="89">
        <f>'Microtrator e outros'!G15</f>
        <v>0</v>
      </c>
      <c r="H27" s="89">
        <f>'Microtrator e outros'!H15</f>
        <v>0</v>
      </c>
      <c r="I27" s="89">
        <f>'Microtrator e outros'!I15</f>
        <v>0</v>
      </c>
      <c r="J27" s="89">
        <f>'Microtrator e outros'!J15</f>
        <v>0</v>
      </c>
      <c r="K27" s="89">
        <f>'Microtrator e outros'!K15</f>
        <v>0</v>
      </c>
      <c r="L27" s="89">
        <f>'Microtrator e outros'!L15</f>
        <v>12897</v>
      </c>
      <c r="M27" s="89">
        <f>'Microtrator e outros'!M15</f>
        <v>10400</v>
      </c>
      <c r="N27" s="89">
        <f>'Microtrator e outros'!N15</f>
        <v>15150</v>
      </c>
      <c r="O27" s="89">
        <f>'Microtrator e outros'!O15</f>
        <v>0</v>
      </c>
      <c r="P27" s="89">
        <f>'Microtrator e outros'!P15</f>
        <v>0</v>
      </c>
      <c r="Q27" s="90">
        <f>AVERAGE(L27,M27,N27)</f>
        <v>12815.666666666666</v>
      </c>
      <c r="R27" s="18" t="s">
        <v>247</v>
      </c>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c r="FB27" s="18"/>
      <c r="FC27" s="18"/>
      <c r="FD27" s="18"/>
      <c r="FE27" s="18"/>
      <c r="FF27" s="18"/>
      <c r="FG27" s="18"/>
      <c r="FH27" s="18"/>
      <c r="FI27" s="18"/>
      <c r="FJ27" s="18"/>
      <c r="FK27" s="18"/>
      <c r="FL27" s="18"/>
      <c r="FM27" s="18"/>
      <c r="FN27" s="18"/>
      <c r="FO27" s="18"/>
      <c r="FP27" s="18"/>
      <c r="FQ27" s="18"/>
      <c r="FR27" s="18"/>
      <c r="FS27" s="18"/>
      <c r="FT27" s="18"/>
      <c r="FU27" s="18"/>
      <c r="FV27" s="18"/>
      <c r="FW27" s="18"/>
      <c r="FX27" s="18"/>
      <c r="FY27" s="18"/>
      <c r="FZ27" s="18"/>
      <c r="GA27" s="18"/>
      <c r="GB27" s="18"/>
      <c r="GC27" s="18"/>
      <c r="GD27" s="18"/>
      <c r="GE27" s="18"/>
      <c r="GF27" s="18"/>
      <c r="GG27" s="18"/>
      <c r="GH27" s="18"/>
      <c r="GI27" s="18"/>
      <c r="GJ27" s="18"/>
      <c r="GK27" s="18"/>
      <c r="GL27" s="18"/>
      <c r="GM27" s="18"/>
      <c r="GN27" s="18"/>
      <c r="GO27" s="18"/>
      <c r="GP27" s="18"/>
      <c r="GQ27" s="18"/>
      <c r="GR27" s="18"/>
      <c r="GS27" s="18"/>
      <c r="GT27" s="18"/>
      <c r="GU27" s="18"/>
      <c r="GV27" s="18"/>
      <c r="GW27" s="18"/>
      <c r="GX27" s="18"/>
      <c r="GY27" s="18"/>
      <c r="GZ27" s="18"/>
      <c r="HA27" s="18"/>
      <c r="HB27" s="18"/>
      <c r="HC27" s="18"/>
      <c r="HD27" s="18"/>
      <c r="HE27" s="18"/>
      <c r="HF27" s="18"/>
      <c r="HG27" s="18"/>
      <c r="HH27" s="18"/>
      <c r="HI27" s="18"/>
      <c r="HJ27" s="18"/>
      <c r="HK27" s="18"/>
      <c r="HL27" s="18"/>
      <c r="HM27" s="18"/>
      <c r="HN27" s="18"/>
      <c r="HO27" s="18"/>
      <c r="HP27" s="18"/>
      <c r="HQ27" s="18"/>
      <c r="HR27" s="18"/>
      <c r="HS27" s="18"/>
      <c r="HT27" s="18"/>
      <c r="HU27" s="18"/>
      <c r="HV27" s="18"/>
      <c r="HW27" s="18"/>
      <c r="HX27" s="18"/>
      <c r="HY27" s="18"/>
      <c r="HZ27" s="18"/>
      <c r="IA27" s="18"/>
      <c r="IB27" s="18"/>
      <c r="IC27" s="18"/>
      <c r="ID27" s="18"/>
      <c r="IE27" s="18"/>
      <c r="IF27" s="18"/>
      <c r="IG27" s="18"/>
      <c r="IH27" s="18"/>
      <c r="II27" s="18"/>
      <c r="IJ27" s="18"/>
      <c r="IK27" s="18"/>
      <c r="IL27" s="18"/>
      <c r="IM27" s="18"/>
      <c r="IN27" s="18"/>
      <c r="IO27" s="18"/>
      <c r="IP27" s="18"/>
      <c r="IQ27" s="18"/>
      <c r="IR27" s="18"/>
      <c r="IS27" s="18"/>
      <c r="IT27" s="18"/>
      <c r="IU27" s="18"/>
      <c r="IV27" s="18"/>
      <c r="IW27" s="18"/>
      <c r="IX27" s="18"/>
      <c r="IY27" s="18"/>
      <c r="IZ27" s="18"/>
      <c r="JA27" s="18"/>
      <c r="JB27" s="18"/>
      <c r="JC27" s="18"/>
      <c r="JD27" s="18"/>
      <c r="JE27" s="18"/>
      <c r="JF27" s="18"/>
      <c r="JG27" s="18"/>
      <c r="JH27" s="18"/>
      <c r="JI27" s="18"/>
      <c r="JJ27" s="18"/>
      <c r="JK27" s="18"/>
      <c r="JL27" s="18"/>
      <c r="JM27" s="18"/>
      <c r="JN27" s="18"/>
      <c r="JO27" s="18"/>
      <c r="JP27" s="18"/>
      <c r="JQ27" s="18"/>
      <c r="JR27" s="18"/>
      <c r="JS27" s="18"/>
      <c r="JT27" s="18"/>
      <c r="JU27" s="18"/>
      <c r="JV27" s="18"/>
      <c r="JW27" s="18"/>
      <c r="JX27" s="18"/>
      <c r="JY27" s="18"/>
      <c r="JZ27" s="18"/>
      <c r="KA27" s="18"/>
      <c r="KB27" s="18"/>
      <c r="KC27" s="18"/>
      <c r="KD27" s="18"/>
      <c r="KE27" s="18"/>
      <c r="KF27" s="18"/>
      <c r="KG27" s="18"/>
      <c r="KH27" s="18"/>
      <c r="KI27" s="18"/>
      <c r="KJ27" s="18"/>
      <c r="KK27" s="18"/>
      <c r="KL27" s="18"/>
      <c r="KM27" s="18"/>
      <c r="KN27" s="18"/>
      <c r="KO27" s="18"/>
      <c r="KP27" s="18"/>
      <c r="KQ27" s="18"/>
      <c r="KR27" s="18"/>
      <c r="KS27" s="18"/>
      <c r="KT27" s="18"/>
      <c r="KU27" s="18"/>
      <c r="KV27" s="18"/>
      <c r="KW27" s="18"/>
      <c r="KX27" s="18"/>
      <c r="KY27" s="18"/>
      <c r="KZ27" s="18"/>
      <c r="LA27" s="18"/>
      <c r="LB27" s="18"/>
      <c r="LC27" s="18"/>
      <c r="LD27" s="18"/>
      <c r="LE27" s="18"/>
      <c r="LF27" s="18"/>
      <c r="LG27" s="18"/>
      <c r="LH27" s="18"/>
      <c r="LI27" s="18"/>
      <c r="LJ27" s="18"/>
      <c r="LK27" s="18"/>
      <c r="LL27" s="18"/>
      <c r="LM27" s="18"/>
      <c r="LN27" s="18"/>
      <c r="LO27" s="18"/>
      <c r="LP27" s="18"/>
      <c r="LQ27" s="18"/>
      <c r="LR27" s="18"/>
      <c r="LS27" s="18"/>
      <c r="LT27" s="18"/>
      <c r="LU27" s="18"/>
      <c r="LV27" s="18"/>
      <c r="LW27" s="18"/>
      <c r="LX27" s="18"/>
      <c r="LY27" s="18"/>
      <c r="LZ27" s="18"/>
      <c r="MA27" s="18"/>
      <c r="MB27" s="18"/>
      <c r="MC27" s="18"/>
      <c r="MD27" s="18"/>
      <c r="ME27" s="18"/>
      <c r="MF27" s="18"/>
      <c r="MG27" s="18"/>
      <c r="MH27" s="18"/>
      <c r="MI27" s="18"/>
      <c r="MJ27" s="18"/>
      <c r="MK27" s="18"/>
      <c r="ML27" s="18"/>
      <c r="MM27" s="18"/>
      <c r="MN27" s="18"/>
      <c r="MO27" s="18"/>
      <c r="MP27" s="18"/>
      <c r="MQ27" s="18"/>
      <c r="MR27" s="18"/>
      <c r="MS27" s="18"/>
      <c r="MT27" s="18"/>
      <c r="MU27" s="18"/>
      <c r="MV27" s="18"/>
      <c r="MW27" s="18"/>
      <c r="MX27" s="18"/>
      <c r="MY27" s="18"/>
      <c r="MZ27" s="18"/>
      <c r="NA27" s="18"/>
      <c r="NB27" s="18"/>
      <c r="NC27" s="18"/>
      <c r="ND27" s="18"/>
      <c r="NE27" s="18"/>
      <c r="NF27" s="18"/>
      <c r="NG27" s="18"/>
      <c r="NH27" s="18"/>
      <c r="NI27" s="18"/>
      <c r="NJ27" s="18"/>
      <c r="NK27" s="18"/>
      <c r="NL27" s="18"/>
      <c r="NM27" s="18"/>
      <c r="NN27" s="18"/>
      <c r="NO27" s="18"/>
      <c r="NP27" s="18"/>
      <c r="NQ27" s="18"/>
      <c r="NR27" s="18"/>
      <c r="NS27" s="18"/>
      <c r="NT27" s="18"/>
      <c r="NU27" s="18"/>
      <c r="NV27" s="18"/>
      <c r="NW27" s="18"/>
      <c r="NX27" s="18"/>
      <c r="NY27" s="18"/>
      <c r="NZ27" s="18"/>
      <c r="OA27" s="18"/>
      <c r="OB27" s="18"/>
      <c r="OC27" s="18"/>
      <c r="OD27" s="18"/>
      <c r="OE27" s="18"/>
      <c r="OF27" s="18"/>
      <c r="OG27" s="18"/>
      <c r="OH27" s="18"/>
      <c r="OI27" s="18"/>
      <c r="OJ27" s="18"/>
      <c r="OK27" s="18"/>
      <c r="OL27" s="18"/>
      <c r="OM27" s="18"/>
      <c r="ON27" s="18"/>
      <c r="OO27" s="18"/>
      <c r="OP27" s="18"/>
      <c r="OQ27" s="18"/>
      <c r="OR27" s="18"/>
      <c r="OS27" s="18"/>
      <c r="OT27" s="18"/>
      <c r="OU27" s="18"/>
      <c r="OV27" s="18"/>
      <c r="OW27" s="18"/>
      <c r="OX27" s="18"/>
      <c r="OY27" s="18"/>
      <c r="OZ27" s="18"/>
      <c r="PA27" s="18"/>
      <c r="PB27" s="18"/>
      <c r="PC27" s="18"/>
      <c r="PD27" s="18"/>
      <c r="PE27" s="18"/>
      <c r="PF27" s="18"/>
      <c r="PG27" s="18"/>
      <c r="PH27" s="18"/>
      <c r="PI27" s="18"/>
      <c r="PJ27" s="18"/>
      <c r="PK27" s="18"/>
      <c r="PL27" s="18"/>
      <c r="PM27" s="18"/>
      <c r="PN27" s="18"/>
      <c r="PO27" s="18"/>
      <c r="PP27" s="18"/>
      <c r="PQ27" s="18"/>
      <c r="PR27" s="18"/>
      <c r="PS27" s="18"/>
      <c r="PT27" s="18"/>
      <c r="PU27" s="18"/>
      <c r="PV27" s="18"/>
      <c r="PW27" s="18"/>
      <c r="PX27" s="18"/>
      <c r="PY27" s="18"/>
      <c r="PZ27" s="18"/>
      <c r="QA27" s="18"/>
      <c r="QB27" s="18"/>
      <c r="QC27" s="18"/>
      <c r="QD27" s="18"/>
      <c r="QE27" s="18"/>
      <c r="QF27" s="18"/>
      <c r="QG27" s="18"/>
      <c r="QH27" s="18"/>
      <c r="QI27" s="18"/>
      <c r="QJ27" s="18"/>
      <c r="QK27" s="18"/>
      <c r="QL27" s="18"/>
      <c r="QM27" s="18"/>
      <c r="QN27" s="18"/>
      <c r="QO27" s="18"/>
      <c r="QP27" s="18"/>
      <c r="QQ27" s="18"/>
      <c r="QR27" s="18"/>
      <c r="QS27" s="18"/>
      <c r="QT27" s="18"/>
      <c r="QU27" s="18"/>
      <c r="QV27" s="18"/>
      <c r="QW27" s="18"/>
      <c r="QX27" s="18"/>
      <c r="QY27" s="18"/>
      <c r="QZ27" s="18"/>
      <c r="RA27" s="18"/>
      <c r="RB27" s="18"/>
      <c r="RC27" s="18"/>
      <c r="RD27" s="18"/>
      <c r="RE27" s="18"/>
      <c r="RF27" s="18"/>
      <c r="RG27" s="18"/>
      <c r="RH27" s="18"/>
      <c r="RI27" s="18"/>
      <c r="RJ27" s="18"/>
      <c r="RK27" s="18"/>
      <c r="RL27" s="18"/>
      <c r="RM27" s="18"/>
      <c r="RN27" s="18"/>
      <c r="RO27" s="18"/>
      <c r="RP27" s="18"/>
      <c r="RQ27" s="18"/>
      <c r="RR27" s="18"/>
      <c r="RS27" s="18"/>
      <c r="RT27" s="18"/>
      <c r="RU27" s="18"/>
      <c r="RV27" s="18"/>
      <c r="RW27" s="18"/>
      <c r="RX27" s="18"/>
      <c r="RY27" s="18"/>
      <c r="RZ27" s="18"/>
      <c r="SA27" s="18"/>
      <c r="SB27" s="18"/>
      <c r="SC27" s="18"/>
      <c r="SD27" s="18"/>
      <c r="SE27" s="18"/>
      <c r="SF27" s="18"/>
      <c r="SG27" s="18"/>
      <c r="SH27" s="18"/>
      <c r="SI27" s="18"/>
      <c r="SJ27" s="18"/>
      <c r="SK27" s="18"/>
      <c r="SL27" s="18"/>
      <c r="SM27" s="18"/>
      <c r="SN27" s="18"/>
      <c r="SO27" s="18"/>
      <c r="SP27" s="18"/>
      <c r="SQ27" s="18"/>
      <c r="SR27" s="18"/>
      <c r="SS27" s="18"/>
      <c r="ST27" s="18"/>
      <c r="SU27" s="18"/>
      <c r="SV27" s="18"/>
      <c r="SW27" s="18"/>
      <c r="SX27" s="18"/>
      <c r="SY27" s="18"/>
      <c r="SZ27" s="18"/>
      <c r="TA27" s="18"/>
      <c r="TB27" s="18"/>
      <c r="TC27" s="18"/>
      <c r="TD27" s="18"/>
      <c r="TE27" s="18"/>
      <c r="TF27" s="18"/>
      <c r="TG27" s="18"/>
      <c r="TH27" s="18"/>
      <c r="TI27" s="18"/>
      <c r="TJ27" s="18"/>
      <c r="TK27" s="18"/>
      <c r="TL27" s="18"/>
      <c r="TM27" s="18"/>
      <c r="TN27" s="18"/>
      <c r="TO27" s="18"/>
      <c r="TP27" s="18"/>
      <c r="TQ27" s="18"/>
      <c r="TR27" s="18"/>
      <c r="TS27" s="18"/>
      <c r="TT27" s="18"/>
      <c r="TU27" s="18"/>
      <c r="TV27" s="18"/>
      <c r="TW27" s="18"/>
      <c r="TX27" s="18"/>
      <c r="TY27" s="18"/>
      <c r="TZ27" s="18"/>
      <c r="UA27" s="18"/>
      <c r="UB27" s="18"/>
      <c r="UC27" s="18"/>
      <c r="UD27" s="18"/>
      <c r="UE27" s="18"/>
      <c r="UF27" s="18"/>
      <c r="UG27" s="18"/>
      <c r="UH27" s="18"/>
      <c r="UI27" s="18"/>
      <c r="UJ27" s="18"/>
      <c r="UK27" s="18"/>
      <c r="UL27" s="18"/>
      <c r="UM27" s="18"/>
      <c r="UN27" s="18"/>
      <c r="UO27" s="18"/>
      <c r="UP27" s="18"/>
      <c r="UQ27" s="18"/>
      <c r="UR27" s="18"/>
      <c r="US27" s="18"/>
      <c r="UT27" s="18"/>
      <c r="UU27" s="18"/>
      <c r="UV27" s="18"/>
      <c r="UW27" s="18"/>
      <c r="UX27" s="18"/>
      <c r="UY27" s="18"/>
      <c r="UZ27" s="18"/>
      <c r="VA27" s="18"/>
      <c r="VB27" s="18"/>
      <c r="VC27" s="18"/>
      <c r="VD27" s="18"/>
      <c r="VE27" s="18"/>
      <c r="VF27" s="18"/>
      <c r="VG27" s="18"/>
      <c r="VH27" s="18"/>
      <c r="VI27" s="18"/>
    </row>
    <row r="28" spans="1:581" ht="15" customHeight="1" x14ac:dyDescent="0.25">
      <c r="A28" s="152" t="s">
        <v>238</v>
      </c>
      <c r="B28" s="153"/>
      <c r="C28" s="154"/>
      <c r="D28" s="115"/>
      <c r="E28" s="115"/>
      <c r="F28" s="115"/>
      <c r="G28" s="115"/>
      <c r="H28" s="115"/>
      <c r="I28" s="115"/>
      <c r="J28" s="115" t="s">
        <v>100</v>
      </c>
      <c r="K28" s="112" t="s">
        <v>246</v>
      </c>
      <c r="L28" s="141" t="s">
        <v>215</v>
      </c>
      <c r="M28" s="142"/>
      <c r="N28" s="142"/>
      <c r="O28" s="143"/>
      <c r="P28" s="112" t="s">
        <v>248</v>
      </c>
      <c r="Q28" s="59" t="s">
        <v>206</v>
      </c>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c r="FB28" s="18"/>
      <c r="FC28" s="18"/>
      <c r="FD28" s="18"/>
      <c r="FE28" s="18"/>
      <c r="FF28" s="18"/>
      <c r="FG28" s="18"/>
      <c r="FH28" s="18"/>
      <c r="FI28" s="18"/>
      <c r="FJ28" s="18"/>
      <c r="FK28" s="18"/>
      <c r="FL28" s="18"/>
      <c r="FM28" s="18"/>
      <c r="FN28" s="18"/>
      <c r="FO28" s="18"/>
      <c r="FP28" s="18"/>
      <c r="FQ28" s="18"/>
      <c r="FR28" s="18"/>
      <c r="FS28" s="18"/>
      <c r="FT28" s="18"/>
      <c r="FU28" s="18"/>
      <c r="FV28" s="18"/>
      <c r="FW28" s="18"/>
      <c r="FX28" s="18"/>
      <c r="FY28" s="18"/>
      <c r="FZ28" s="18"/>
      <c r="GA28" s="18"/>
      <c r="GB28" s="18"/>
      <c r="GC28" s="18"/>
      <c r="GD28" s="18"/>
      <c r="GE28" s="18"/>
      <c r="GF28" s="18"/>
      <c r="GG28" s="18"/>
      <c r="GH28" s="18"/>
      <c r="GI28" s="18"/>
      <c r="GJ28" s="18"/>
      <c r="GK28" s="18"/>
      <c r="GL28" s="18"/>
      <c r="GM28" s="18"/>
      <c r="GN28" s="18"/>
      <c r="GO28" s="18"/>
      <c r="GP28" s="18"/>
      <c r="GQ28" s="18"/>
      <c r="GR28" s="18"/>
      <c r="GS28" s="18"/>
      <c r="GT28" s="18"/>
      <c r="GU28" s="18"/>
      <c r="GV28" s="18"/>
      <c r="GW28" s="18"/>
      <c r="GX28" s="18"/>
      <c r="GY28" s="18"/>
      <c r="GZ28" s="18"/>
      <c r="HA28" s="18"/>
      <c r="HB28" s="18"/>
      <c r="HC28" s="18"/>
      <c r="HD28" s="18"/>
      <c r="HE28" s="18"/>
      <c r="HF28" s="18"/>
      <c r="HG28" s="18"/>
      <c r="HH28" s="18"/>
      <c r="HI28" s="18"/>
      <c r="HJ28" s="18"/>
      <c r="HK28" s="18"/>
      <c r="HL28" s="18"/>
      <c r="HM28" s="18"/>
      <c r="HN28" s="18"/>
      <c r="HO28" s="18"/>
      <c r="HP28" s="18"/>
      <c r="HQ28" s="18"/>
      <c r="HR28" s="18"/>
      <c r="HS28" s="18"/>
      <c r="HT28" s="18"/>
      <c r="HU28" s="18"/>
      <c r="HV28" s="18"/>
      <c r="HW28" s="18"/>
      <c r="HX28" s="18"/>
      <c r="HY28" s="18"/>
      <c r="HZ28" s="18"/>
      <c r="IA28" s="18"/>
      <c r="IB28" s="18"/>
      <c r="IC28" s="18"/>
      <c r="ID28" s="18"/>
      <c r="IE28" s="18"/>
      <c r="IF28" s="18"/>
      <c r="IG28" s="18"/>
      <c r="IH28" s="18"/>
      <c r="II28" s="18"/>
      <c r="IJ28" s="18"/>
      <c r="IK28" s="18"/>
      <c r="IL28" s="18"/>
      <c r="IM28" s="18"/>
      <c r="IN28" s="18"/>
      <c r="IO28" s="18"/>
      <c r="IP28" s="18"/>
      <c r="IQ28" s="18"/>
      <c r="IR28" s="18"/>
      <c r="IS28" s="18"/>
      <c r="IT28" s="18"/>
      <c r="IU28" s="18"/>
      <c r="IV28" s="18"/>
      <c r="IW28" s="18"/>
      <c r="IX28" s="18"/>
      <c r="IY28" s="18"/>
      <c r="IZ28" s="18"/>
      <c r="JA28" s="18"/>
      <c r="JB28" s="18"/>
      <c r="JC28" s="18"/>
      <c r="JD28" s="18"/>
      <c r="JE28" s="18"/>
      <c r="JF28" s="18"/>
      <c r="JG28" s="18"/>
      <c r="JH28" s="18"/>
      <c r="JI28" s="18"/>
      <c r="JJ28" s="18"/>
      <c r="JK28" s="18"/>
      <c r="JL28" s="18"/>
      <c r="JM28" s="18"/>
      <c r="JN28" s="18"/>
      <c r="JO28" s="18"/>
      <c r="JP28" s="18"/>
      <c r="JQ28" s="18"/>
      <c r="JR28" s="18"/>
      <c r="JS28" s="18"/>
      <c r="JT28" s="18"/>
      <c r="JU28" s="18"/>
      <c r="JV28" s="18"/>
      <c r="JW28" s="18"/>
      <c r="JX28" s="18"/>
      <c r="JY28" s="18"/>
      <c r="JZ28" s="18"/>
      <c r="KA28" s="18"/>
      <c r="KB28" s="18"/>
      <c r="KC28" s="18"/>
      <c r="KD28" s="18"/>
      <c r="KE28" s="18"/>
      <c r="KF28" s="18"/>
      <c r="KG28" s="18"/>
      <c r="KH28" s="18"/>
      <c r="KI28" s="18"/>
      <c r="KJ28" s="18"/>
      <c r="KK28" s="18"/>
      <c r="KL28" s="18"/>
      <c r="KM28" s="18"/>
      <c r="KN28" s="18"/>
      <c r="KO28" s="18"/>
      <c r="KP28" s="18"/>
      <c r="KQ28" s="18"/>
      <c r="KR28" s="18"/>
      <c r="KS28" s="18"/>
      <c r="KT28" s="18"/>
      <c r="KU28" s="18"/>
      <c r="KV28" s="18"/>
      <c r="KW28" s="18"/>
      <c r="KX28" s="18"/>
      <c r="KY28" s="18"/>
      <c r="KZ28" s="18"/>
      <c r="LA28" s="18"/>
      <c r="LB28" s="18"/>
      <c r="LC28" s="18"/>
      <c r="LD28" s="18"/>
      <c r="LE28" s="18"/>
      <c r="LF28" s="18"/>
      <c r="LG28" s="18"/>
      <c r="LH28" s="18"/>
      <c r="LI28" s="18"/>
      <c r="LJ28" s="18"/>
      <c r="LK28" s="18"/>
      <c r="LL28" s="18"/>
      <c r="LM28" s="18"/>
      <c r="LN28" s="18"/>
      <c r="LO28" s="18"/>
      <c r="LP28" s="18"/>
      <c r="LQ28" s="18"/>
      <c r="LR28" s="18"/>
      <c r="LS28" s="18"/>
      <c r="LT28" s="18"/>
      <c r="LU28" s="18"/>
      <c r="LV28" s="18"/>
      <c r="LW28" s="18"/>
      <c r="LX28" s="18"/>
      <c r="LY28" s="18"/>
      <c r="LZ28" s="18"/>
      <c r="MA28" s="18"/>
      <c r="MB28" s="18"/>
      <c r="MC28" s="18"/>
      <c r="MD28" s="18"/>
      <c r="ME28" s="18"/>
      <c r="MF28" s="18"/>
      <c r="MG28" s="18"/>
      <c r="MH28" s="18"/>
      <c r="MI28" s="18"/>
      <c r="MJ28" s="18"/>
      <c r="MK28" s="18"/>
      <c r="ML28" s="18"/>
      <c r="MM28" s="18"/>
      <c r="MN28" s="18"/>
      <c r="MO28" s="18"/>
      <c r="MP28" s="18"/>
      <c r="MQ28" s="18"/>
      <c r="MR28" s="18"/>
      <c r="MS28" s="18"/>
      <c r="MT28" s="18"/>
      <c r="MU28" s="18"/>
      <c r="MV28" s="18"/>
      <c r="MW28" s="18"/>
      <c r="MX28" s="18"/>
      <c r="MY28" s="18"/>
      <c r="MZ28" s="18"/>
      <c r="NA28" s="18"/>
      <c r="NB28" s="18"/>
      <c r="NC28" s="18"/>
      <c r="ND28" s="18"/>
      <c r="NE28" s="18"/>
      <c r="NF28" s="18"/>
      <c r="NG28" s="18"/>
      <c r="NH28" s="18"/>
      <c r="NI28" s="18"/>
      <c r="NJ28" s="18"/>
      <c r="NK28" s="18"/>
      <c r="NL28" s="18"/>
      <c r="NM28" s="18"/>
      <c r="NN28" s="18"/>
      <c r="NO28" s="18"/>
      <c r="NP28" s="18"/>
      <c r="NQ28" s="18"/>
      <c r="NR28" s="18"/>
      <c r="NS28" s="18"/>
      <c r="NT28" s="18"/>
      <c r="NU28" s="18"/>
      <c r="NV28" s="18"/>
      <c r="NW28" s="18"/>
      <c r="NX28" s="18"/>
      <c r="NY28" s="18"/>
      <c r="NZ28" s="18"/>
      <c r="OA28" s="18"/>
      <c r="OB28" s="18"/>
      <c r="OC28" s="18"/>
      <c r="OD28" s="18"/>
      <c r="OE28" s="18"/>
      <c r="OF28" s="18"/>
      <c r="OG28" s="18"/>
      <c r="OH28" s="18"/>
      <c r="OI28" s="18"/>
      <c r="OJ28" s="18"/>
      <c r="OK28" s="18"/>
      <c r="OL28" s="18"/>
      <c r="OM28" s="18"/>
      <c r="ON28" s="18"/>
      <c r="OO28" s="18"/>
      <c r="OP28" s="18"/>
      <c r="OQ28" s="18"/>
      <c r="OR28" s="18"/>
      <c r="OS28" s="18"/>
      <c r="OT28" s="18"/>
      <c r="OU28" s="18"/>
      <c r="OV28" s="18"/>
      <c r="OW28" s="18"/>
      <c r="OX28" s="18"/>
      <c r="OY28" s="18"/>
      <c r="OZ28" s="18"/>
      <c r="PA28" s="18"/>
      <c r="PB28" s="18"/>
      <c r="PC28" s="18"/>
      <c r="PD28" s="18"/>
      <c r="PE28" s="18"/>
      <c r="PF28" s="18"/>
      <c r="PG28" s="18"/>
      <c r="PH28" s="18"/>
      <c r="PI28" s="18"/>
      <c r="PJ28" s="18"/>
      <c r="PK28" s="18"/>
      <c r="PL28" s="18"/>
      <c r="PM28" s="18"/>
      <c r="PN28" s="18"/>
      <c r="PO28" s="18"/>
      <c r="PP28" s="18"/>
      <c r="PQ28" s="18"/>
      <c r="PR28" s="18"/>
      <c r="PS28" s="18"/>
      <c r="PT28" s="18"/>
      <c r="PU28" s="18"/>
      <c r="PV28" s="18"/>
      <c r="PW28" s="18"/>
      <c r="PX28" s="18"/>
      <c r="PY28" s="18"/>
      <c r="PZ28" s="18"/>
      <c r="QA28" s="18"/>
      <c r="QB28" s="18"/>
      <c r="QC28" s="18"/>
      <c r="QD28" s="18"/>
      <c r="QE28" s="18"/>
      <c r="QF28" s="18"/>
      <c r="QG28" s="18"/>
      <c r="QH28" s="18"/>
      <c r="QI28" s="18"/>
      <c r="QJ28" s="18"/>
      <c r="QK28" s="18"/>
      <c r="QL28" s="18"/>
      <c r="QM28" s="18"/>
      <c r="QN28" s="18"/>
      <c r="QO28" s="18"/>
      <c r="QP28" s="18"/>
      <c r="QQ28" s="18"/>
      <c r="QR28" s="18"/>
      <c r="QS28" s="18"/>
      <c r="QT28" s="18"/>
      <c r="QU28" s="18"/>
      <c r="QV28" s="18"/>
      <c r="QW28" s="18"/>
      <c r="QX28" s="18"/>
      <c r="QY28" s="18"/>
      <c r="QZ28" s="18"/>
      <c r="RA28" s="18"/>
      <c r="RB28" s="18"/>
      <c r="RC28" s="18"/>
      <c r="RD28" s="18"/>
      <c r="RE28" s="18"/>
      <c r="RF28" s="18"/>
      <c r="RG28" s="18"/>
      <c r="RH28" s="18"/>
      <c r="RI28" s="18"/>
      <c r="RJ28" s="18"/>
      <c r="RK28" s="18"/>
      <c r="RL28" s="18"/>
      <c r="RM28" s="18"/>
      <c r="RN28" s="18"/>
      <c r="RO28" s="18"/>
      <c r="RP28" s="18"/>
      <c r="RQ28" s="18"/>
      <c r="RR28" s="18"/>
      <c r="RS28" s="18"/>
      <c r="RT28" s="18"/>
      <c r="RU28" s="18"/>
      <c r="RV28" s="18"/>
      <c r="RW28" s="18"/>
      <c r="RX28" s="18"/>
      <c r="RY28" s="18"/>
      <c r="RZ28" s="18"/>
      <c r="SA28" s="18"/>
      <c r="SB28" s="18"/>
      <c r="SC28" s="18"/>
      <c r="SD28" s="18"/>
      <c r="SE28" s="18"/>
      <c r="SF28" s="18"/>
      <c r="SG28" s="18"/>
      <c r="SH28" s="18"/>
      <c r="SI28" s="18"/>
      <c r="SJ28" s="18"/>
      <c r="SK28" s="18"/>
      <c r="SL28" s="18"/>
      <c r="SM28" s="18"/>
      <c r="SN28" s="18"/>
      <c r="SO28" s="18"/>
      <c r="SP28" s="18"/>
      <c r="SQ28" s="18"/>
      <c r="SR28" s="18"/>
      <c r="SS28" s="18"/>
      <c r="ST28" s="18"/>
      <c r="SU28" s="18"/>
      <c r="SV28" s="18"/>
      <c r="SW28" s="18"/>
      <c r="SX28" s="18"/>
      <c r="SY28" s="18"/>
      <c r="SZ28" s="18"/>
      <c r="TA28" s="18"/>
      <c r="TB28" s="18"/>
      <c r="TC28" s="18"/>
      <c r="TD28" s="18"/>
      <c r="TE28" s="18"/>
      <c r="TF28" s="18"/>
      <c r="TG28" s="18"/>
      <c r="TH28" s="18"/>
      <c r="TI28" s="18"/>
      <c r="TJ28" s="18"/>
      <c r="TK28" s="18"/>
      <c r="TL28" s="18"/>
      <c r="TM28" s="18"/>
      <c r="TN28" s="18"/>
      <c r="TO28" s="18"/>
      <c r="TP28" s="18"/>
      <c r="TQ28" s="18"/>
      <c r="TR28" s="18"/>
      <c r="TS28" s="18"/>
      <c r="TT28" s="18"/>
      <c r="TU28" s="18"/>
      <c r="TV28" s="18"/>
      <c r="TW28" s="18"/>
      <c r="TX28" s="18"/>
      <c r="TY28" s="18"/>
      <c r="TZ28" s="18"/>
      <c r="UA28" s="18"/>
      <c r="UB28" s="18"/>
      <c r="UC28" s="18"/>
      <c r="UD28" s="18"/>
      <c r="UE28" s="18"/>
      <c r="UF28" s="18"/>
      <c r="UG28" s="18"/>
      <c r="UH28" s="18"/>
      <c r="UI28" s="18"/>
      <c r="UJ28" s="18"/>
      <c r="UK28" s="18"/>
      <c r="UL28" s="18"/>
      <c r="UM28" s="18"/>
      <c r="UN28" s="18"/>
      <c r="UO28" s="18"/>
      <c r="UP28" s="18"/>
      <c r="UQ28" s="18"/>
      <c r="UR28" s="18"/>
      <c r="US28" s="18"/>
      <c r="UT28" s="18"/>
      <c r="UU28" s="18"/>
      <c r="UV28" s="18"/>
      <c r="UW28" s="18"/>
      <c r="UX28" s="18"/>
      <c r="UY28" s="18"/>
      <c r="UZ28" s="18"/>
      <c r="VA28" s="18"/>
      <c r="VB28" s="18"/>
      <c r="VC28" s="18"/>
      <c r="VD28" s="18"/>
      <c r="VE28" s="18"/>
      <c r="VF28" s="18"/>
      <c r="VG28" s="18"/>
      <c r="VH28" s="18"/>
      <c r="VI28" s="18"/>
    </row>
    <row r="29" spans="1:581" s="87" customFormat="1" x14ac:dyDescent="0.25">
      <c r="A29" s="108">
        <v>17</v>
      </c>
      <c r="B29" s="109" t="s">
        <v>216</v>
      </c>
      <c r="C29" s="110" t="s">
        <v>53</v>
      </c>
      <c r="D29" s="89"/>
      <c r="E29" s="89"/>
      <c r="F29" s="89"/>
      <c r="G29" s="89"/>
      <c r="H29" s="89"/>
      <c r="I29" s="89">
        <f>'Microtrator e outros'!I17</f>
        <v>0</v>
      </c>
      <c r="J29" s="89">
        <v>124000</v>
      </c>
      <c r="K29" s="89">
        <v>99277.52</v>
      </c>
      <c r="L29" s="89">
        <v>120000</v>
      </c>
      <c r="M29" s="89">
        <v>124950</v>
      </c>
      <c r="N29" s="89">
        <v>129723.38</v>
      </c>
      <c r="O29" s="89">
        <v>129723.38</v>
      </c>
      <c r="P29" s="89">
        <v>96875</v>
      </c>
      <c r="Q29" s="111">
        <f>AVERAGE(J29:P29)</f>
        <v>117792.75428571428</v>
      </c>
      <c r="R29" s="87" t="s">
        <v>247</v>
      </c>
    </row>
  </sheetData>
  <sortState xmlns:xlrd2="http://schemas.microsoft.com/office/spreadsheetml/2017/richdata2" columnSort="1" ref="A9:J53">
    <sortCondition ref="D9:J9"/>
  </sortState>
  <mergeCells count="15">
    <mergeCell ref="L28:O28"/>
    <mergeCell ref="C1:Q1"/>
    <mergeCell ref="L15:N15"/>
    <mergeCell ref="L9:M9"/>
    <mergeCell ref="A6:C6"/>
    <mergeCell ref="D7:P7"/>
    <mergeCell ref="A5:Q5"/>
    <mergeCell ref="C3:Q3"/>
    <mergeCell ref="C2:Q2"/>
    <mergeCell ref="A15:C15"/>
    <mergeCell ref="A18:C18"/>
    <mergeCell ref="A21:C21"/>
    <mergeCell ref="A26:C26"/>
    <mergeCell ref="A28:C28"/>
    <mergeCell ref="L18:N18"/>
  </mergeCells>
  <conditionalFormatting sqref="D26 D27:P27 O15 D23:O25 Q22 D10:L11 D13:L15 D12:K12 D17:O17 D19:O21">
    <cfRule type="cellIs" dxfId="119" priority="29" operator="equal">
      <formula>0</formula>
    </cfRule>
  </conditionalFormatting>
  <conditionalFormatting sqref="D16:O16">
    <cfRule type="cellIs" dxfId="118" priority="22" operator="equal">
      <formula>0</formula>
    </cfRule>
  </conditionalFormatting>
  <conditionalFormatting sqref="D22:O22">
    <cfRule type="cellIs" dxfId="117" priority="11" operator="equal">
      <formula>0</formula>
    </cfRule>
  </conditionalFormatting>
  <conditionalFormatting sqref="B22">
    <cfRule type="cellIs" dxfId="116" priority="9" operator="equal">
      <formula>0</formula>
    </cfRule>
  </conditionalFormatting>
  <conditionalFormatting sqref="D29:P29">
    <cfRule type="cellIs" dxfId="115" priority="7" operator="equal">
      <formula>0</formula>
    </cfRule>
  </conditionalFormatting>
  <conditionalFormatting sqref="D28">
    <cfRule type="cellIs" dxfId="114" priority="6" operator="equal">
      <formula>0</formula>
    </cfRule>
  </conditionalFormatting>
  <conditionalFormatting sqref="M13">
    <cfRule type="cellIs" dxfId="113" priority="5" operator="equal">
      <formula>0</formula>
    </cfRule>
  </conditionalFormatting>
  <conditionalFormatting sqref="L12:M12">
    <cfRule type="cellIs" dxfId="112" priority="4" operator="equal">
      <formula>0</formula>
    </cfRule>
  </conditionalFormatting>
  <conditionalFormatting sqref="P13">
    <cfRule type="cellIs" dxfId="111" priority="3" operator="equal">
      <formula>0</formula>
    </cfRule>
  </conditionalFormatting>
  <conditionalFormatting sqref="P11">
    <cfRule type="cellIs" dxfId="110" priority="2" operator="equal">
      <formula>0</formula>
    </cfRule>
  </conditionalFormatting>
  <conditionalFormatting sqref="O18 D18:L18">
    <cfRule type="cellIs" dxfId="109" priority="1" operator="equal">
      <formula>0</formula>
    </cfRule>
  </conditionalFormatting>
  <printOptions horizontalCentered="1"/>
  <pageMargins left="0.31496062992126" right="0.31496062992126" top="0.59055118110236204" bottom="0.39370078740157499" header="0.31496062992126" footer="0.31496062992126"/>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31"/>
  <sheetViews>
    <sheetView showGridLines="0" workbookViewId="0">
      <selection activeCell="F31" sqref="F31:G31"/>
    </sheetView>
  </sheetViews>
  <sheetFormatPr defaultColWidth="9.140625" defaultRowHeight="15" x14ac:dyDescent="0.25"/>
  <cols>
    <col min="1" max="1" width="4.28515625" style="13" customWidth="1"/>
    <col min="2" max="2" width="48.28515625" style="13" customWidth="1"/>
    <col min="3" max="3" width="3.28515625" style="13" customWidth="1"/>
    <col min="4" max="20" width="14.7109375" style="13" customWidth="1"/>
    <col min="21" max="16384" width="9.140625" style="13"/>
  </cols>
  <sheetData>
    <row r="1" spans="1:20" x14ac:dyDescent="0.25">
      <c r="D1" s="163" t="s">
        <v>108</v>
      </c>
      <c r="E1" s="144"/>
      <c r="F1" s="144"/>
      <c r="G1" s="144"/>
      <c r="H1" s="144"/>
      <c r="I1" s="144"/>
      <c r="J1" s="144"/>
      <c r="K1" s="144"/>
      <c r="L1" s="144"/>
      <c r="M1" s="144"/>
      <c r="N1" s="144"/>
      <c r="O1" s="144"/>
      <c r="P1" s="144"/>
      <c r="Q1" s="144"/>
      <c r="R1" s="144"/>
      <c r="S1" s="144"/>
    </row>
    <row r="2" spans="1:20" x14ac:dyDescent="0.25">
      <c r="D2" s="163" t="s">
        <v>46</v>
      </c>
      <c r="E2" s="144"/>
      <c r="F2" s="144"/>
      <c r="G2" s="144"/>
      <c r="H2" s="144"/>
      <c r="I2" s="144"/>
      <c r="J2" s="144"/>
      <c r="K2" s="144"/>
      <c r="L2" s="144"/>
      <c r="M2" s="144"/>
      <c r="N2" s="144"/>
      <c r="O2" s="144"/>
      <c r="P2" s="144"/>
      <c r="Q2" s="144"/>
      <c r="R2" s="144"/>
      <c r="S2" s="144"/>
    </row>
    <row r="3" spans="1:20" ht="25.5" customHeight="1" x14ac:dyDescent="0.25">
      <c r="B3" s="27"/>
      <c r="C3" s="27"/>
      <c r="D3" s="164" t="s">
        <v>2</v>
      </c>
      <c r="E3" s="151"/>
      <c r="F3" s="151"/>
      <c r="G3" s="151"/>
      <c r="H3" s="151"/>
      <c r="I3" s="151"/>
      <c r="J3" s="151"/>
      <c r="K3" s="151"/>
      <c r="L3" s="151"/>
      <c r="M3" s="151"/>
      <c r="N3" s="151"/>
      <c r="O3" s="151"/>
      <c r="P3" s="151"/>
      <c r="Q3" s="151"/>
      <c r="R3" s="151"/>
      <c r="S3" s="151"/>
    </row>
    <row r="4" spans="1:20" ht="5.0999999999999996" customHeight="1" x14ac:dyDescent="0.25">
      <c r="A4" s="1"/>
      <c r="B4" s="1"/>
      <c r="C4" s="38"/>
    </row>
    <row r="5" spans="1:20" ht="15.75" x14ac:dyDescent="0.25">
      <c r="A5" s="165" t="s">
        <v>47</v>
      </c>
      <c r="B5" s="166"/>
      <c r="C5" s="166"/>
      <c r="D5" s="166"/>
      <c r="E5" s="166"/>
      <c r="F5" s="166"/>
      <c r="G5" s="166"/>
      <c r="H5" s="166"/>
      <c r="I5" s="166"/>
      <c r="J5" s="166"/>
      <c r="K5" s="166"/>
      <c r="L5" s="166"/>
      <c r="M5" s="166"/>
      <c r="N5" s="166"/>
      <c r="O5" s="166"/>
      <c r="P5" s="166"/>
      <c r="Q5" s="166"/>
      <c r="R5" s="166"/>
      <c r="S5" s="166"/>
      <c r="T5" s="167"/>
    </row>
    <row r="6" spans="1:20" ht="5.0999999999999996" customHeight="1" x14ac:dyDescent="0.25">
      <c r="A6" s="122"/>
      <c r="B6" s="122"/>
      <c r="C6" s="122"/>
    </row>
    <row r="7" spans="1:20" x14ac:dyDescent="0.25">
      <c r="A7" s="24" t="s">
        <v>4</v>
      </c>
      <c r="B7" s="24" t="s">
        <v>5</v>
      </c>
      <c r="C7" s="23" t="s">
        <v>53</v>
      </c>
      <c r="D7" s="160" t="s">
        <v>67</v>
      </c>
      <c r="E7" s="161"/>
      <c r="F7" s="161"/>
      <c r="G7" s="161"/>
      <c r="H7" s="161"/>
      <c r="I7" s="161"/>
      <c r="J7" s="161"/>
      <c r="K7" s="161"/>
      <c r="L7" s="161"/>
      <c r="M7" s="161"/>
      <c r="N7" s="161"/>
      <c r="O7" s="161"/>
      <c r="P7" s="161"/>
      <c r="Q7" s="161"/>
      <c r="R7" s="161"/>
      <c r="S7" s="161"/>
      <c r="T7" s="162"/>
    </row>
    <row r="8" spans="1:20" ht="6" customHeight="1" x14ac:dyDescent="0.25">
      <c r="A8" s="16"/>
      <c r="B8" s="17"/>
      <c r="C8" s="16"/>
      <c r="D8" s="18"/>
    </row>
    <row r="9" spans="1:20" ht="15" customHeight="1" x14ac:dyDescent="0.25">
      <c r="A9" s="34" t="s">
        <v>6</v>
      </c>
      <c r="B9" s="35"/>
      <c r="C9" s="31"/>
      <c r="D9" s="48" t="s">
        <v>55</v>
      </c>
      <c r="E9" s="48" t="s">
        <v>56</v>
      </c>
      <c r="F9" s="48" t="s">
        <v>66</v>
      </c>
      <c r="G9" s="48" t="s">
        <v>57</v>
      </c>
      <c r="H9" s="48" t="s">
        <v>58</v>
      </c>
      <c r="I9" s="48" t="s">
        <v>59</v>
      </c>
      <c r="J9" s="48" t="s">
        <v>100</v>
      </c>
      <c r="K9" s="62" t="s">
        <v>106</v>
      </c>
      <c r="L9" s="62" t="s">
        <v>107</v>
      </c>
      <c r="M9" s="48" t="s">
        <v>60</v>
      </c>
      <c r="N9" s="48" t="s">
        <v>61</v>
      </c>
      <c r="O9" s="48" t="s">
        <v>62</v>
      </c>
      <c r="P9" s="48" t="s">
        <v>63</v>
      </c>
      <c r="Q9" s="48" t="s">
        <v>64</v>
      </c>
      <c r="R9" s="48" t="s">
        <v>65</v>
      </c>
    </row>
    <row r="10" spans="1:20" ht="15" customHeight="1" x14ac:dyDescent="0.25">
      <c r="A10" s="39">
        <v>1</v>
      </c>
      <c r="B10" s="45" t="s">
        <v>88</v>
      </c>
      <c r="C10" s="31" t="s">
        <v>53</v>
      </c>
      <c r="D10" s="36"/>
      <c r="E10" s="36"/>
      <c r="F10" s="36"/>
      <c r="G10" s="47">
        <v>790000</v>
      </c>
      <c r="H10" s="14"/>
      <c r="I10" s="36"/>
      <c r="J10" s="36"/>
      <c r="K10" s="36"/>
      <c r="L10" s="36"/>
      <c r="M10" s="36"/>
      <c r="N10" s="36"/>
      <c r="O10" s="36"/>
      <c r="P10" s="36"/>
      <c r="Q10" s="36"/>
      <c r="R10" s="36"/>
    </row>
    <row r="11" spans="1:20" ht="15" customHeight="1" x14ac:dyDescent="0.25">
      <c r="A11" s="39">
        <f>A10+1</f>
        <v>2</v>
      </c>
      <c r="B11" s="45" t="s">
        <v>89</v>
      </c>
      <c r="C11" s="31" t="s">
        <v>53</v>
      </c>
      <c r="D11" s="36"/>
      <c r="E11" s="36"/>
      <c r="F11" s="36"/>
      <c r="G11" s="47">
        <v>640000</v>
      </c>
      <c r="H11" s="14"/>
      <c r="I11" s="36"/>
      <c r="J11" s="36"/>
      <c r="K11" s="36"/>
      <c r="L11" s="36"/>
      <c r="M11" s="36"/>
      <c r="N11" s="36"/>
      <c r="O11" s="36"/>
      <c r="P11" s="36"/>
      <c r="Q11" s="36"/>
      <c r="R11" s="36"/>
    </row>
    <row r="12" spans="1:20" x14ac:dyDescent="0.25">
      <c r="A12" s="56">
        <f t="shared" ref="A12:A19" si="0">A11+1</f>
        <v>3</v>
      </c>
      <c r="B12" s="45" t="s">
        <v>90</v>
      </c>
      <c r="C12" s="31" t="s">
        <v>53</v>
      </c>
      <c r="D12" s="36"/>
      <c r="E12" s="36"/>
      <c r="F12" s="36"/>
      <c r="G12" s="47">
        <v>570000</v>
      </c>
      <c r="H12" s="46">
        <v>490000</v>
      </c>
      <c r="I12" s="36"/>
      <c r="J12" s="36">
        <v>510000</v>
      </c>
      <c r="K12" s="36"/>
      <c r="L12" s="36"/>
      <c r="M12" s="36"/>
      <c r="N12" s="36"/>
      <c r="O12" s="36"/>
      <c r="P12" s="36"/>
      <c r="Q12" s="36"/>
      <c r="R12" s="36"/>
    </row>
    <row r="13" spans="1:20" ht="15" customHeight="1" x14ac:dyDescent="0.25">
      <c r="A13" s="56">
        <f t="shared" si="0"/>
        <v>4</v>
      </c>
      <c r="B13" s="45" t="s">
        <v>91</v>
      </c>
      <c r="C13" s="31" t="s">
        <v>53</v>
      </c>
      <c r="D13" s="36"/>
      <c r="E13" s="36"/>
      <c r="F13" s="36"/>
      <c r="G13" s="47">
        <v>575000</v>
      </c>
      <c r="H13" s="46">
        <v>610000</v>
      </c>
      <c r="I13" s="36"/>
      <c r="J13" s="36"/>
      <c r="K13" s="36"/>
      <c r="L13" s="36"/>
      <c r="M13" s="36"/>
      <c r="N13" s="36"/>
      <c r="O13" s="36"/>
      <c r="P13" s="36"/>
      <c r="Q13" s="36"/>
      <c r="R13" s="36"/>
    </row>
    <row r="14" spans="1:20" ht="15" customHeight="1" x14ac:dyDescent="0.25">
      <c r="A14" s="56">
        <f t="shared" si="0"/>
        <v>5</v>
      </c>
      <c r="B14" s="45" t="s">
        <v>92</v>
      </c>
      <c r="C14" s="31" t="s">
        <v>53</v>
      </c>
      <c r="D14" s="36"/>
      <c r="E14" s="36"/>
      <c r="F14" s="36"/>
      <c r="G14" s="47">
        <v>398000</v>
      </c>
      <c r="H14" s="46">
        <v>345000</v>
      </c>
      <c r="I14" s="36"/>
      <c r="J14" s="36">
        <v>375000</v>
      </c>
      <c r="K14" s="36"/>
      <c r="L14" s="36"/>
      <c r="M14" s="36"/>
      <c r="N14" s="36"/>
      <c r="O14" s="36"/>
      <c r="P14" s="36"/>
      <c r="Q14" s="36"/>
      <c r="R14" s="36"/>
    </row>
    <row r="15" spans="1:20" ht="15" customHeight="1" x14ac:dyDescent="0.25">
      <c r="A15" s="56">
        <f t="shared" si="0"/>
        <v>6</v>
      </c>
      <c r="B15" s="45" t="s">
        <v>93</v>
      </c>
      <c r="C15" s="31" t="s">
        <v>53</v>
      </c>
      <c r="D15" s="36"/>
      <c r="E15" s="36"/>
      <c r="F15" s="36"/>
      <c r="G15" s="47">
        <v>575000</v>
      </c>
      <c r="H15" s="15"/>
      <c r="I15" s="36"/>
      <c r="J15" s="36">
        <v>375000</v>
      </c>
      <c r="K15" s="36"/>
      <c r="L15" s="36"/>
      <c r="M15" s="36"/>
      <c r="N15" s="36"/>
      <c r="O15" s="36"/>
      <c r="P15" s="36"/>
      <c r="Q15" s="36"/>
      <c r="R15" s="36"/>
    </row>
    <row r="16" spans="1:20" ht="15" customHeight="1" x14ac:dyDescent="0.25">
      <c r="A16" s="56">
        <f t="shared" si="0"/>
        <v>7</v>
      </c>
      <c r="B16" s="45" t="s">
        <v>94</v>
      </c>
      <c r="C16" s="31" t="s">
        <v>53</v>
      </c>
      <c r="D16" s="36"/>
      <c r="E16" s="36"/>
      <c r="F16" s="36"/>
      <c r="G16" s="47">
        <v>760000</v>
      </c>
      <c r="H16" s="46">
        <v>606000</v>
      </c>
      <c r="I16" s="36"/>
      <c r="J16" s="36"/>
      <c r="K16" s="36"/>
      <c r="L16" s="36"/>
      <c r="M16" s="36"/>
      <c r="N16" s="36"/>
      <c r="O16" s="36"/>
      <c r="P16" s="36"/>
      <c r="Q16" s="36"/>
      <c r="R16" s="36"/>
    </row>
    <row r="17" spans="1:18" ht="15" customHeight="1" x14ac:dyDescent="0.25">
      <c r="A17" s="56">
        <f t="shared" si="0"/>
        <v>8</v>
      </c>
      <c r="B17" s="45" t="s">
        <v>95</v>
      </c>
      <c r="C17" s="31" t="s">
        <v>53</v>
      </c>
      <c r="D17" s="36"/>
      <c r="E17" s="36"/>
      <c r="F17" s="36"/>
      <c r="G17" s="47">
        <v>700000</v>
      </c>
      <c r="H17" s="46">
        <v>606000</v>
      </c>
      <c r="I17" s="36"/>
      <c r="J17" s="36"/>
      <c r="K17" s="36"/>
      <c r="L17" s="36"/>
      <c r="M17" s="36"/>
      <c r="N17" s="36"/>
      <c r="O17" s="36"/>
      <c r="P17" s="36"/>
      <c r="Q17" s="36"/>
      <c r="R17" s="36"/>
    </row>
    <row r="18" spans="1:18" x14ac:dyDescent="0.25">
      <c r="A18" s="56">
        <f t="shared" si="0"/>
        <v>9</v>
      </c>
      <c r="B18" s="45" t="s">
        <v>96</v>
      </c>
      <c r="C18" s="31" t="s">
        <v>53</v>
      </c>
      <c r="D18" s="36"/>
      <c r="E18" s="36"/>
      <c r="F18" s="36"/>
      <c r="G18" s="47">
        <v>260000</v>
      </c>
      <c r="H18" s="14"/>
      <c r="I18" s="36"/>
      <c r="J18" s="36">
        <v>245000</v>
      </c>
      <c r="K18" s="36"/>
      <c r="L18" s="36"/>
      <c r="M18" s="36"/>
      <c r="N18" s="36"/>
      <c r="O18" s="36"/>
      <c r="P18" s="36"/>
      <c r="Q18" s="36"/>
      <c r="R18" s="36"/>
    </row>
    <row r="19" spans="1:18" x14ac:dyDescent="0.25">
      <c r="A19" s="56">
        <f t="shared" si="0"/>
        <v>10</v>
      </c>
      <c r="B19" s="45" t="s">
        <v>97</v>
      </c>
      <c r="C19" s="31" t="s">
        <v>53</v>
      </c>
      <c r="D19" s="36"/>
      <c r="E19" s="36"/>
      <c r="F19" s="36"/>
      <c r="G19" s="47">
        <v>365000</v>
      </c>
      <c r="H19" s="46">
        <v>365000</v>
      </c>
      <c r="I19" s="36"/>
      <c r="J19" s="36">
        <v>430000</v>
      </c>
      <c r="K19" s="36"/>
      <c r="L19" s="36"/>
      <c r="M19" s="36"/>
      <c r="N19" s="36"/>
      <c r="O19" s="36"/>
      <c r="P19" s="36"/>
      <c r="Q19" s="36"/>
      <c r="R19" s="36"/>
    </row>
    <row r="21" spans="1:18" x14ac:dyDescent="0.25">
      <c r="A21" s="34" t="s">
        <v>6</v>
      </c>
      <c r="B21" s="35"/>
      <c r="C21" s="31"/>
      <c r="D21" s="157" t="s">
        <v>68</v>
      </c>
      <c r="E21" s="157"/>
      <c r="F21" s="158" t="s">
        <v>69</v>
      </c>
      <c r="G21" s="158"/>
      <c r="H21" s="159" t="s">
        <v>70</v>
      </c>
      <c r="I21" s="159"/>
    </row>
    <row r="22" spans="1:18" x14ac:dyDescent="0.25">
      <c r="A22" s="39">
        <v>1</v>
      </c>
      <c r="B22" s="45" t="s">
        <v>88</v>
      </c>
      <c r="C22" s="31" t="s">
        <v>53</v>
      </c>
      <c r="D22" s="155">
        <f t="shared" ref="D22:D31" si="1">MIN(D10:R10)</f>
        <v>790000</v>
      </c>
      <c r="E22" s="156"/>
      <c r="F22" s="155">
        <f t="shared" ref="F22:F31" si="2">(D22+H22)/2</f>
        <v>790000</v>
      </c>
      <c r="G22" s="156"/>
      <c r="H22" s="155">
        <f t="shared" ref="H22:H31" si="3">MAX(D10:R10)</f>
        <v>790000</v>
      </c>
      <c r="I22" s="156"/>
    </row>
    <row r="23" spans="1:18" x14ac:dyDescent="0.25">
      <c r="A23" s="39">
        <v>2</v>
      </c>
      <c r="B23" s="45" t="s">
        <v>89</v>
      </c>
      <c r="C23" s="31" t="s">
        <v>53</v>
      </c>
      <c r="D23" s="155">
        <f t="shared" si="1"/>
        <v>640000</v>
      </c>
      <c r="E23" s="156"/>
      <c r="F23" s="155">
        <f t="shared" si="2"/>
        <v>640000</v>
      </c>
      <c r="G23" s="156"/>
      <c r="H23" s="155">
        <f t="shared" si="3"/>
        <v>640000</v>
      </c>
      <c r="I23" s="156"/>
    </row>
    <row r="24" spans="1:18" x14ac:dyDescent="0.25">
      <c r="A24" s="39">
        <v>3</v>
      </c>
      <c r="B24" s="45" t="s">
        <v>90</v>
      </c>
      <c r="C24" s="31" t="s">
        <v>53</v>
      </c>
      <c r="D24" s="155">
        <f t="shared" si="1"/>
        <v>490000</v>
      </c>
      <c r="E24" s="156"/>
      <c r="F24" s="155">
        <f t="shared" si="2"/>
        <v>530000</v>
      </c>
      <c r="G24" s="156"/>
      <c r="H24" s="155">
        <f t="shared" si="3"/>
        <v>570000</v>
      </c>
      <c r="I24" s="156"/>
    </row>
    <row r="25" spans="1:18" x14ac:dyDescent="0.25">
      <c r="A25" s="39">
        <v>4</v>
      </c>
      <c r="B25" s="45" t="s">
        <v>91</v>
      </c>
      <c r="C25" s="31" t="s">
        <v>53</v>
      </c>
      <c r="D25" s="155">
        <f t="shared" si="1"/>
        <v>575000</v>
      </c>
      <c r="E25" s="156"/>
      <c r="F25" s="155">
        <f t="shared" si="2"/>
        <v>592500</v>
      </c>
      <c r="G25" s="156"/>
      <c r="H25" s="155">
        <f t="shared" si="3"/>
        <v>610000</v>
      </c>
      <c r="I25" s="156"/>
    </row>
    <row r="26" spans="1:18" x14ac:dyDescent="0.25">
      <c r="A26" s="39">
        <v>5</v>
      </c>
      <c r="B26" s="45" t="s">
        <v>92</v>
      </c>
      <c r="C26" s="31" t="s">
        <v>53</v>
      </c>
      <c r="D26" s="155">
        <f t="shared" si="1"/>
        <v>345000</v>
      </c>
      <c r="E26" s="156"/>
      <c r="F26" s="155">
        <f t="shared" si="2"/>
        <v>371500</v>
      </c>
      <c r="G26" s="156"/>
      <c r="H26" s="155">
        <f t="shared" si="3"/>
        <v>398000</v>
      </c>
      <c r="I26" s="156"/>
    </row>
    <row r="27" spans="1:18" x14ac:dyDescent="0.25">
      <c r="A27" s="39">
        <v>6</v>
      </c>
      <c r="B27" s="45" t="s">
        <v>93</v>
      </c>
      <c r="C27" s="31" t="s">
        <v>53</v>
      </c>
      <c r="D27" s="155">
        <f t="shared" si="1"/>
        <v>375000</v>
      </c>
      <c r="E27" s="156"/>
      <c r="F27" s="155">
        <f t="shared" si="2"/>
        <v>475000</v>
      </c>
      <c r="G27" s="156"/>
      <c r="H27" s="155">
        <f t="shared" si="3"/>
        <v>575000</v>
      </c>
      <c r="I27" s="156"/>
    </row>
    <row r="28" spans="1:18" x14ac:dyDescent="0.25">
      <c r="A28" s="39">
        <v>7</v>
      </c>
      <c r="B28" s="45" t="s">
        <v>94</v>
      </c>
      <c r="C28" s="31" t="s">
        <v>53</v>
      </c>
      <c r="D28" s="155">
        <f t="shared" si="1"/>
        <v>606000</v>
      </c>
      <c r="E28" s="156"/>
      <c r="F28" s="155">
        <f t="shared" si="2"/>
        <v>683000</v>
      </c>
      <c r="G28" s="156"/>
      <c r="H28" s="155">
        <f t="shared" si="3"/>
        <v>760000</v>
      </c>
      <c r="I28" s="156"/>
    </row>
    <row r="29" spans="1:18" x14ac:dyDescent="0.25">
      <c r="A29" s="39">
        <v>8</v>
      </c>
      <c r="B29" s="45" t="s">
        <v>95</v>
      </c>
      <c r="C29" s="31" t="s">
        <v>53</v>
      </c>
      <c r="D29" s="155">
        <f t="shared" si="1"/>
        <v>606000</v>
      </c>
      <c r="E29" s="156"/>
      <c r="F29" s="155">
        <f t="shared" si="2"/>
        <v>653000</v>
      </c>
      <c r="G29" s="156"/>
      <c r="H29" s="155">
        <f t="shared" si="3"/>
        <v>700000</v>
      </c>
      <c r="I29" s="156"/>
    </row>
    <row r="30" spans="1:18" x14ac:dyDescent="0.25">
      <c r="A30" s="39">
        <v>9</v>
      </c>
      <c r="B30" s="45" t="s">
        <v>96</v>
      </c>
      <c r="C30" s="31" t="s">
        <v>53</v>
      </c>
      <c r="D30" s="155">
        <f t="shared" si="1"/>
        <v>245000</v>
      </c>
      <c r="E30" s="156"/>
      <c r="F30" s="155">
        <f t="shared" si="2"/>
        <v>252500</v>
      </c>
      <c r="G30" s="156"/>
      <c r="H30" s="155">
        <f t="shared" si="3"/>
        <v>260000</v>
      </c>
      <c r="I30" s="156"/>
    </row>
    <row r="31" spans="1:18" x14ac:dyDescent="0.25">
      <c r="A31" s="39">
        <v>11</v>
      </c>
      <c r="B31" s="45" t="s">
        <v>97</v>
      </c>
      <c r="C31" s="31" t="s">
        <v>53</v>
      </c>
      <c r="D31" s="155">
        <f t="shared" si="1"/>
        <v>365000</v>
      </c>
      <c r="E31" s="156"/>
      <c r="F31" s="155">
        <f t="shared" si="2"/>
        <v>397500</v>
      </c>
      <c r="G31" s="156"/>
      <c r="H31" s="155">
        <f t="shared" si="3"/>
        <v>430000</v>
      </c>
      <c r="I31" s="156"/>
    </row>
  </sheetData>
  <mergeCells count="39">
    <mergeCell ref="D7:T7"/>
    <mergeCell ref="D1:S1"/>
    <mergeCell ref="D2:S2"/>
    <mergeCell ref="D3:S3"/>
    <mergeCell ref="A5:T5"/>
    <mergeCell ref="A6:C6"/>
    <mergeCell ref="D21:E21"/>
    <mergeCell ref="F21:G21"/>
    <mergeCell ref="H21:I21"/>
    <mergeCell ref="D22:E22"/>
    <mergeCell ref="F22:G22"/>
    <mergeCell ref="H22:I22"/>
    <mergeCell ref="D23:E23"/>
    <mergeCell ref="F23:G23"/>
    <mergeCell ref="H23:I23"/>
    <mergeCell ref="D24:E24"/>
    <mergeCell ref="F24:G24"/>
    <mergeCell ref="H24:I24"/>
    <mergeCell ref="D25:E25"/>
    <mergeCell ref="F25:G25"/>
    <mergeCell ref="H25:I25"/>
    <mergeCell ref="D26:E26"/>
    <mergeCell ref="F26:G26"/>
    <mergeCell ref="H26:I26"/>
    <mergeCell ref="D27:E27"/>
    <mergeCell ref="F27:G27"/>
    <mergeCell ref="H27:I27"/>
    <mergeCell ref="D28:E28"/>
    <mergeCell ref="F28:G28"/>
    <mergeCell ref="H28:I28"/>
    <mergeCell ref="D31:E31"/>
    <mergeCell ref="F31:G31"/>
    <mergeCell ref="H31:I31"/>
    <mergeCell ref="D29:E29"/>
    <mergeCell ref="F29:G29"/>
    <mergeCell ref="H29:I29"/>
    <mergeCell ref="D30:E30"/>
    <mergeCell ref="F30:G30"/>
    <mergeCell ref="H30:I30"/>
  </mergeCells>
  <conditionalFormatting sqref="Q10:R10 D10:L10">
    <cfRule type="cellIs" dxfId="108" priority="48" operator="equal">
      <formula>$H$22</formula>
    </cfRule>
    <cfRule type="cellIs" dxfId="107" priority="49" operator="equal">
      <formula>$D$22</formula>
    </cfRule>
  </conditionalFormatting>
  <conditionalFormatting sqref="Q11:R11 D11:L11">
    <cfRule type="cellIs" dxfId="106" priority="46" operator="equal">
      <formula>$H$23</formula>
    </cfRule>
    <cfRule type="cellIs" dxfId="105" priority="47" operator="equal">
      <formula>$D$23</formula>
    </cfRule>
  </conditionalFormatting>
  <conditionalFormatting sqref="Q12:R12 D12:L12">
    <cfRule type="cellIs" dxfId="104" priority="44" operator="equal">
      <formula>$H$24</formula>
    </cfRule>
    <cfRule type="cellIs" dxfId="103" priority="45" operator="equal">
      <formula>$D$24</formula>
    </cfRule>
  </conditionalFormatting>
  <conditionalFormatting sqref="Q13:R13 D13:L13">
    <cfRule type="cellIs" dxfId="102" priority="42" operator="equal">
      <formula>$H$25</formula>
    </cfRule>
    <cfRule type="cellIs" dxfId="101" priority="43" operator="equal">
      <formula>$D$25</formula>
    </cfRule>
  </conditionalFormatting>
  <conditionalFormatting sqref="Q14:R14 D14:L14">
    <cfRule type="cellIs" dxfId="100" priority="40" operator="equal">
      <formula>$H$26</formula>
    </cfRule>
    <cfRule type="cellIs" dxfId="99" priority="41" operator="equal">
      <formula>$D$26</formula>
    </cfRule>
  </conditionalFormatting>
  <conditionalFormatting sqref="Q15:R15 D15:L15">
    <cfRule type="cellIs" dxfId="98" priority="38" operator="equal">
      <formula>$H$27</formula>
    </cfRule>
    <cfRule type="cellIs" dxfId="97" priority="39" operator="equal">
      <formula>$D$27</formula>
    </cfRule>
  </conditionalFormatting>
  <conditionalFormatting sqref="Q16:R16 D16:L16">
    <cfRule type="cellIs" dxfId="96" priority="36" operator="equal">
      <formula>$H$28</formula>
    </cfRule>
    <cfRule type="cellIs" dxfId="95" priority="37" operator="equal">
      <formula>$D$28</formula>
    </cfRule>
  </conditionalFormatting>
  <conditionalFormatting sqref="Q17:R17 D17:L17">
    <cfRule type="cellIs" dxfId="94" priority="34" operator="equal">
      <formula>$H$29</formula>
    </cfRule>
    <cfRule type="cellIs" dxfId="93" priority="35" operator="equal">
      <formula>$D$29</formula>
    </cfRule>
  </conditionalFormatting>
  <conditionalFormatting sqref="Q18:R18 D18:L18">
    <cfRule type="cellIs" dxfId="92" priority="32" operator="equal">
      <formula>$H$30</formula>
    </cfRule>
    <cfRule type="cellIs" dxfId="91" priority="33" operator="equal">
      <formula>$D$30</formula>
    </cfRule>
  </conditionalFormatting>
  <conditionalFormatting sqref="Q19:R19 D19:L19">
    <cfRule type="cellIs" dxfId="90" priority="30" operator="equal">
      <formula>$H$31</formula>
    </cfRule>
    <cfRule type="cellIs" dxfId="89" priority="31" operator="equal">
      <formula>$D$31</formula>
    </cfRule>
  </conditionalFormatting>
  <conditionalFormatting sqref="M10:P10">
    <cfRule type="cellIs" dxfId="88" priority="24" operator="equal">
      <formula>$H$22</formula>
    </cfRule>
    <cfRule type="cellIs" dxfId="87" priority="25" operator="equal">
      <formula>$D$22</formula>
    </cfRule>
  </conditionalFormatting>
  <conditionalFormatting sqref="M11:P11">
    <cfRule type="cellIs" dxfId="86" priority="22" operator="equal">
      <formula>$H$23</formula>
    </cfRule>
    <cfRule type="cellIs" dxfId="85" priority="23" operator="equal">
      <formula>$D$23</formula>
    </cfRule>
  </conditionalFormatting>
  <conditionalFormatting sqref="M12:P12">
    <cfRule type="cellIs" dxfId="84" priority="20" operator="equal">
      <formula>$H$24</formula>
    </cfRule>
    <cfRule type="cellIs" dxfId="83" priority="21" operator="equal">
      <formula>$D$24</formula>
    </cfRule>
  </conditionalFormatting>
  <conditionalFormatting sqref="M13:P13">
    <cfRule type="cellIs" dxfId="82" priority="18" operator="equal">
      <formula>$H$25</formula>
    </cfRule>
    <cfRule type="cellIs" dxfId="81" priority="19" operator="equal">
      <formula>$D$25</formula>
    </cfRule>
  </conditionalFormatting>
  <conditionalFormatting sqref="M14:P14">
    <cfRule type="cellIs" dxfId="80" priority="16" operator="equal">
      <formula>$H$26</formula>
    </cfRule>
    <cfRule type="cellIs" dxfId="79" priority="17" operator="equal">
      <formula>$D$26</formula>
    </cfRule>
  </conditionalFormatting>
  <conditionalFormatting sqref="M15:P15">
    <cfRule type="cellIs" dxfId="78" priority="14" operator="equal">
      <formula>$H$27</formula>
    </cfRule>
    <cfRule type="cellIs" dxfId="77" priority="15" operator="equal">
      <formula>$D$27</formula>
    </cfRule>
  </conditionalFormatting>
  <conditionalFormatting sqref="M16:P16">
    <cfRule type="cellIs" dxfId="76" priority="12" operator="equal">
      <formula>$H$28</formula>
    </cfRule>
    <cfRule type="cellIs" dxfId="75" priority="13" operator="equal">
      <formula>$D$28</formula>
    </cfRule>
  </conditionalFormatting>
  <conditionalFormatting sqref="M17:P17">
    <cfRule type="cellIs" dxfId="74" priority="10" operator="equal">
      <formula>$H$29</formula>
    </cfRule>
    <cfRule type="cellIs" dxfId="73" priority="11" operator="equal">
      <formula>$D$29</formula>
    </cfRule>
  </conditionalFormatting>
  <conditionalFormatting sqref="M18:P18">
    <cfRule type="cellIs" dxfId="72" priority="8" operator="equal">
      <formula>$H$30</formula>
    </cfRule>
    <cfRule type="cellIs" dxfId="71" priority="9" operator="equal">
      <formula>$D$30</formula>
    </cfRule>
  </conditionalFormatting>
  <conditionalFormatting sqref="M19:P19">
    <cfRule type="cellIs" dxfId="70" priority="6" operator="equal">
      <formula>$H$31</formula>
    </cfRule>
    <cfRule type="cellIs" dxfId="69" priority="7" operator="equal">
      <formula>$D$31</formula>
    </cfRule>
  </conditionalFormatting>
  <conditionalFormatting sqref="D10:R19">
    <cfRule type="cellIs" dxfId="68" priority="5" operator="equal">
      <formula>0</formula>
    </cfRule>
  </conditionalFormatting>
  <pageMargins left="0.31496062992125984" right="0.31496062992125984" top="0.59055118110236227" bottom="0.39370078740157483" header="0.31496062992125984" footer="0.31496062992125984"/>
  <pageSetup paperSize="9"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1"/>
  <sheetViews>
    <sheetView showGridLines="0" topLeftCell="A7" workbookViewId="0">
      <selection activeCell="K30" sqref="K30"/>
    </sheetView>
  </sheetViews>
  <sheetFormatPr defaultColWidth="9.140625" defaultRowHeight="15" x14ac:dyDescent="0.25"/>
  <cols>
    <col min="1" max="1" width="4.28515625" style="13" customWidth="1"/>
    <col min="2" max="2" width="48.28515625" style="13" customWidth="1"/>
    <col min="3" max="3" width="3.28515625" style="13" customWidth="1"/>
    <col min="4" max="16" width="14.7109375" style="13" customWidth="1"/>
    <col min="17" max="16384" width="9.140625" style="13"/>
  </cols>
  <sheetData>
    <row r="1" spans="1:16" x14ac:dyDescent="0.25">
      <c r="D1" s="163" t="s">
        <v>108</v>
      </c>
      <c r="E1" s="144"/>
      <c r="F1" s="144"/>
      <c r="G1" s="144"/>
      <c r="H1" s="144"/>
      <c r="I1" s="144"/>
      <c r="J1" s="144"/>
      <c r="K1" s="144"/>
      <c r="L1" s="144"/>
      <c r="M1" s="144"/>
      <c r="N1" s="144"/>
      <c r="O1" s="144"/>
    </row>
    <row r="2" spans="1:16" x14ac:dyDescent="0.25">
      <c r="D2" s="163" t="s">
        <v>46</v>
      </c>
      <c r="E2" s="144"/>
      <c r="F2" s="144"/>
      <c r="G2" s="144"/>
      <c r="H2" s="144"/>
      <c r="I2" s="144"/>
      <c r="J2" s="144"/>
      <c r="K2" s="144"/>
      <c r="L2" s="144"/>
      <c r="M2" s="144"/>
      <c r="N2" s="144"/>
      <c r="O2" s="144"/>
    </row>
    <row r="3" spans="1:16" ht="25.5" customHeight="1" x14ac:dyDescent="0.25">
      <c r="B3" s="27"/>
      <c r="C3" s="27"/>
      <c r="D3" s="164" t="s">
        <v>2</v>
      </c>
      <c r="E3" s="151"/>
      <c r="F3" s="151"/>
      <c r="G3" s="151"/>
      <c r="H3" s="151"/>
      <c r="I3" s="151"/>
      <c r="J3" s="151"/>
      <c r="K3" s="151"/>
      <c r="L3" s="151"/>
      <c r="M3" s="151"/>
      <c r="N3" s="151"/>
      <c r="O3" s="151"/>
    </row>
    <row r="4" spans="1:16" ht="5.0999999999999996" customHeight="1" x14ac:dyDescent="0.25">
      <c r="A4" s="1"/>
      <c r="B4" s="1"/>
      <c r="C4" s="20"/>
    </row>
    <row r="5" spans="1:16" ht="15.75" x14ac:dyDescent="0.25">
      <c r="A5" s="165" t="s">
        <v>47</v>
      </c>
      <c r="B5" s="166"/>
      <c r="C5" s="166"/>
      <c r="D5" s="166"/>
      <c r="E5" s="166"/>
      <c r="F5" s="166"/>
      <c r="G5" s="166"/>
      <c r="H5" s="166"/>
      <c r="I5" s="166"/>
      <c r="J5" s="166"/>
      <c r="K5" s="166"/>
      <c r="L5" s="166"/>
      <c r="M5" s="166"/>
      <c r="N5" s="166"/>
      <c r="O5" s="166"/>
      <c r="P5" s="167"/>
    </row>
    <row r="6" spans="1:16" ht="5.0999999999999996" customHeight="1" x14ac:dyDescent="0.25">
      <c r="A6" s="122"/>
      <c r="B6" s="122"/>
      <c r="C6" s="122"/>
    </row>
    <row r="7" spans="1:16" x14ac:dyDescent="0.25">
      <c r="A7" s="24" t="s">
        <v>4</v>
      </c>
      <c r="B7" s="24" t="s">
        <v>5</v>
      </c>
      <c r="C7" s="23" t="s">
        <v>53</v>
      </c>
      <c r="D7" s="160" t="s">
        <v>67</v>
      </c>
      <c r="E7" s="161"/>
      <c r="F7" s="161"/>
      <c r="G7" s="161"/>
      <c r="H7" s="161"/>
      <c r="I7" s="161"/>
      <c r="J7" s="161"/>
      <c r="K7" s="161"/>
      <c r="L7" s="161"/>
      <c r="M7" s="161"/>
      <c r="N7" s="161"/>
      <c r="O7" s="161"/>
      <c r="P7" s="162"/>
    </row>
    <row r="8" spans="1:16" ht="6" customHeight="1" x14ac:dyDescent="0.25">
      <c r="A8" s="16"/>
      <c r="B8" s="17"/>
      <c r="C8" s="16"/>
      <c r="D8" s="18"/>
    </row>
    <row r="9" spans="1:16" ht="15" customHeight="1" x14ac:dyDescent="0.25">
      <c r="A9" s="34" t="s">
        <v>7</v>
      </c>
      <c r="B9" s="35"/>
      <c r="C9" s="31"/>
      <c r="D9" s="59" t="s">
        <v>55</v>
      </c>
      <c r="E9" s="59" t="s">
        <v>56</v>
      </c>
      <c r="F9" s="59" t="s">
        <v>66</v>
      </c>
      <c r="G9" s="59" t="s">
        <v>71</v>
      </c>
      <c r="H9" s="59" t="s">
        <v>72</v>
      </c>
      <c r="I9" s="59" t="s">
        <v>73</v>
      </c>
      <c r="J9" s="59" t="s">
        <v>74</v>
      </c>
      <c r="K9" s="59" t="s">
        <v>75</v>
      </c>
      <c r="L9" s="59" t="s">
        <v>76</v>
      </c>
      <c r="M9" s="59" t="s">
        <v>77</v>
      </c>
      <c r="N9" s="59" t="s">
        <v>64</v>
      </c>
      <c r="O9" s="59" t="s">
        <v>65</v>
      </c>
    </row>
    <row r="10" spans="1:16" ht="15" customHeight="1" x14ac:dyDescent="0.25">
      <c r="A10" s="33">
        <f>'Geral resumido'!A16</f>
        <v>7</v>
      </c>
      <c r="B10" s="9" t="s">
        <v>26</v>
      </c>
      <c r="C10" s="31" t="s">
        <v>53</v>
      </c>
      <c r="D10" s="36"/>
      <c r="E10" s="36"/>
      <c r="F10" s="36"/>
      <c r="G10" s="36"/>
      <c r="H10" s="36"/>
      <c r="I10" s="36"/>
      <c r="J10" s="36"/>
      <c r="K10" s="36"/>
      <c r="L10" s="36"/>
      <c r="M10" s="36"/>
      <c r="N10" s="36"/>
      <c r="O10" s="36"/>
    </row>
    <row r="11" spans="1:16" ht="15" customHeight="1" x14ac:dyDescent="0.25">
      <c r="A11" s="33">
        <f>A10+1</f>
        <v>8</v>
      </c>
      <c r="B11" s="12" t="s">
        <v>27</v>
      </c>
      <c r="C11" s="31" t="s">
        <v>53</v>
      </c>
      <c r="D11" s="36"/>
      <c r="E11" s="36"/>
      <c r="F11" s="36"/>
      <c r="G11" s="36"/>
      <c r="H11" s="36"/>
      <c r="I11" s="36"/>
      <c r="J11" s="36"/>
      <c r="K11" s="36"/>
      <c r="L11" s="36"/>
      <c r="M11" s="36"/>
      <c r="N11" s="36"/>
      <c r="O11" s="36"/>
    </row>
    <row r="12" spans="1:16" x14ac:dyDescent="0.25">
      <c r="A12" s="56">
        <f>A11+1</f>
        <v>9</v>
      </c>
      <c r="B12" s="5" t="s">
        <v>28</v>
      </c>
      <c r="C12" s="31" t="s">
        <v>53</v>
      </c>
      <c r="D12" s="36"/>
      <c r="E12" s="36"/>
      <c r="F12" s="36"/>
      <c r="G12" s="36"/>
      <c r="H12" s="36"/>
      <c r="I12" s="36"/>
      <c r="J12" s="36"/>
      <c r="K12" s="36"/>
      <c r="L12" s="36"/>
      <c r="M12" s="36"/>
      <c r="N12" s="36"/>
      <c r="O12" s="36"/>
    </row>
    <row r="13" spans="1:16" ht="15" customHeight="1" x14ac:dyDescent="0.25">
      <c r="A13" s="34" t="s">
        <v>10</v>
      </c>
      <c r="B13" s="35"/>
      <c r="C13" s="31"/>
      <c r="D13" s="36"/>
      <c r="E13" s="36"/>
      <c r="F13" s="36"/>
      <c r="G13" s="36"/>
      <c r="H13" s="36"/>
      <c r="I13" s="36"/>
      <c r="J13" s="36"/>
      <c r="K13" s="36"/>
      <c r="L13" s="36"/>
      <c r="M13" s="36"/>
      <c r="N13" s="36"/>
      <c r="O13" s="36"/>
    </row>
    <row r="14" spans="1:16" ht="15" customHeight="1" x14ac:dyDescent="0.25">
      <c r="A14" s="33">
        <f>A12+1</f>
        <v>10</v>
      </c>
      <c r="B14" s="6" t="s">
        <v>29</v>
      </c>
      <c r="C14" s="31" t="s">
        <v>53</v>
      </c>
      <c r="D14" s="36"/>
      <c r="E14" s="36"/>
      <c r="F14" s="36"/>
      <c r="G14" s="36"/>
      <c r="H14" s="36"/>
      <c r="I14" s="36"/>
      <c r="J14" s="36"/>
      <c r="K14" s="36"/>
      <c r="L14" s="36"/>
      <c r="M14" s="36"/>
      <c r="N14" s="36"/>
      <c r="O14" s="36"/>
    </row>
    <row r="15" spans="1:16" ht="15" customHeight="1" x14ac:dyDescent="0.25">
      <c r="A15" s="56">
        <f t="shared" ref="A15:A16" si="0">A14+1</f>
        <v>11</v>
      </c>
      <c r="B15" s="6" t="s">
        <v>30</v>
      </c>
      <c r="C15" s="31" t="s">
        <v>53</v>
      </c>
      <c r="D15" s="36"/>
      <c r="E15" s="36"/>
      <c r="F15" s="36"/>
      <c r="G15" s="36"/>
      <c r="H15" s="36"/>
      <c r="I15" s="36"/>
      <c r="J15" s="36"/>
      <c r="K15" s="36"/>
      <c r="L15" s="36"/>
      <c r="M15" s="36"/>
      <c r="N15" s="36"/>
      <c r="O15" s="36"/>
    </row>
    <row r="16" spans="1:16" ht="15" customHeight="1" x14ac:dyDescent="0.25">
      <c r="A16" s="56">
        <f t="shared" si="0"/>
        <v>12</v>
      </c>
      <c r="B16" s="6" t="s">
        <v>31</v>
      </c>
      <c r="C16" s="31" t="s">
        <v>53</v>
      </c>
      <c r="D16" s="36"/>
      <c r="E16" s="36"/>
      <c r="F16" s="36"/>
      <c r="G16" s="36"/>
      <c r="H16" s="36"/>
      <c r="I16" s="36"/>
      <c r="J16" s="36"/>
      <c r="K16" s="36"/>
      <c r="L16" s="36"/>
      <c r="M16" s="36"/>
      <c r="N16" s="36"/>
      <c r="O16" s="36"/>
    </row>
    <row r="17" spans="1:15" ht="15" customHeight="1" x14ac:dyDescent="0.25">
      <c r="A17" s="34" t="s">
        <v>8</v>
      </c>
      <c r="B17" s="35"/>
      <c r="C17" s="31"/>
      <c r="D17" s="36"/>
      <c r="E17" s="36"/>
      <c r="F17" s="36"/>
      <c r="G17" s="36"/>
      <c r="H17" s="36"/>
      <c r="I17" s="36"/>
      <c r="J17" s="36"/>
      <c r="K17" s="36"/>
      <c r="L17" s="36"/>
      <c r="M17" s="36"/>
      <c r="N17" s="36"/>
      <c r="O17" s="36"/>
    </row>
    <row r="18" spans="1:15" ht="15" customHeight="1" x14ac:dyDescent="0.25">
      <c r="A18" s="33">
        <f>A14+1</f>
        <v>11</v>
      </c>
      <c r="B18" s="8" t="s">
        <v>32</v>
      </c>
      <c r="C18" s="31" t="s">
        <v>53</v>
      </c>
      <c r="D18" s="36"/>
      <c r="E18" s="36"/>
      <c r="F18" s="36"/>
      <c r="G18" s="36"/>
      <c r="H18" s="36"/>
      <c r="I18" s="36"/>
      <c r="J18" s="36"/>
      <c r="K18" s="36"/>
      <c r="L18" s="36"/>
      <c r="M18" s="36"/>
      <c r="N18" s="36"/>
      <c r="O18" s="36"/>
    </row>
    <row r="19" spans="1:15" ht="15" customHeight="1" x14ac:dyDescent="0.25">
      <c r="A19" s="56">
        <f t="shared" ref="A19:A24" si="1">A18+1</f>
        <v>12</v>
      </c>
      <c r="B19" s="8" t="s">
        <v>33</v>
      </c>
      <c r="C19" s="31" t="s">
        <v>53</v>
      </c>
      <c r="D19" s="36"/>
      <c r="E19" s="36"/>
      <c r="F19" s="36"/>
      <c r="G19" s="36"/>
      <c r="H19" s="36"/>
      <c r="I19" s="36"/>
      <c r="J19" s="36"/>
      <c r="K19" s="36"/>
      <c r="L19" s="36"/>
      <c r="M19" s="36"/>
      <c r="N19" s="36"/>
      <c r="O19" s="36"/>
    </row>
    <row r="20" spans="1:15" x14ac:dyDescent="0.25">
      <c r="A20" s="56">
        <f t="shared" si="1"/>
        <v>13</v>
      </c>
      <c r="B20" s="8" t="s">
        <v>34</v>
      </c>
      <c r="C20" s="31" t="s">
        <v>53</v>
      </c>
      <c r="D20" s="36"/>
      <c r="E20" s="36"/>
      <c r="F20" s="36"/>
      <c r="G20" s="36"/>
      <c r="H20" s="36"/>
      <c r="I20" s="36"/>
      <c r="J20" s="36"/>
      <c r="K20" s="36"/>
      <c r="L20" s="36"/>
      <c r="M20" s="36"/>
      <c r="N20" s="36"/>
      <c r="O20" s="36"/>
    </row>
    <row r="21" spans="1:15" x14ac:dyDescent="0.25">
      <c r="A21" s="56">
        <f t="shared" si="1"/>
        <v>14</v>
      </c>
      <c r="B21" s="8" t="s">
        <v>35</v>
      </c>
      <c r="C21" s="31" t="s">
        <v>53</v>
      </c>
      <c r="D21" s="36"/>
      <c r="E21" s="36"/>
      <c r="F21" s="36"/>
      <c r="G21" s="36"/>
      <c r="H21" s="36"/>
      <c r="I21" s="36"/>
      <c r="J21" s="36"/>
      <c r="K21" s="36"/>
      <c r="L21" s="36"/>
      <c r="M21" s="36"/>
      <c r="N21" s="36"/>
      <c r="O21" s="36"/>
    </row>
    <row r="22" spans="1:15" x14ac:dyDescent="0.25">
      <c r="A22" s="56">
        <f t="shared" si="1"/>
        <v>15</v>
      </c>
      <c r="B22" s="8" t="s">
        <v>36</v>
      </c>
      <c r="C22" s="31" t="s">
        <v>53</v>
      </c>
      <c r="D22" s="36"/>
      <c r="E22" s="36"/>
      <c r="F22" s="36"/>
      <c r="G22" s="36"/>
      <c r="H22" s="36"/>
      <c r="I22" s="36"/>
      <c r="J22" s="36"/>
      <c r="K22" s="36"/>
      <c r="L22" s="36"/>
      <c r="M22" s="36"/>
      <c r="N22" s="36"/>
      <c r="O22" s="36"/>
    </row>
    <row r="23" spans="1:15" x14ac:dyDescent="0.25">
      <c r="A23" s="56">
        <f t="shared" si="1"/>
        <v>16</v>
      </c>
      <c r="B23" s="11" t="s">
        <v>37</v>
      </c>
      <c r="C23" s="31" t="s">
        <v>53</v>
      </c>
      <c r="D23" s="36"/>
      <c r="E23" s="36"/>
      <c r="F23" s="36"/>
      <c r="G23" s="36"/>
      <c r="H23" s="36"/>
      <c r="I23" s="36"/>
      <c r="J23" s="36"/>
      <c r="K23" s="36"/>
      <c r="L23" s="36"/>
      <c r="M23" s="36"/>
      <c r="N23" s="36"/>
      <c r="O23" s="36"/>
    </row>
    <row r="24" spans="1:15" x14ac:dyDescent="0.25">
      <c r="A24" s="56">
        <f t="shared" si="1"/>
        <v>17</v>
      </c>
      <c r="B24" s="5" t="s">
        <v>38</v>
      </c>
      <c r="C24" s="31" t="s">
        <v>53</v>
      </c>
      <c r="D24" s="36"/>
      <c r="E24" s="36"/>
      <c r="F24" s="36"/>
      <c r="G24" s="36"/>
      <c r="H24" s="36"/>
      <c r="I24" s="36"/>
      <c r="J24" s="36"/>
      <c r="K24" s="36"/>
      <c r="L24" s="36"/>
      <c r="M24" s="36"/>
      <c r="N24" s="36"/>
      <c r="O24" s="36"/>
    </row>
    <row r="26" spans="1:15" x14ac:dyDescent="0.25">
      <c r="A26" s="34" t="s">
        <v>7</v>
      </c>
      <c r="B26" s="35"/>
      <c r="C26" s="31"/>
      <c r="D26" s="157" t="s">
        <v>68</v>
      </c>
      <c r="E26" s="157"/>
      <c r="F26" s="158" t="s">
        <v>69</v>
      </c>
      <c r="G26" s="158"/>
      <c r="H26" s="159" t="s">
        <v>70</v>
      </c>
      <c r="I26" s="159"/>
    </row>
    <row r="27" spans="1:15" x14ac:dyDescent="0.25">
      <c r="A27" s="39">
        <f>A10</f>
        <v>7</v>
      </c>
      <c r="B27" s="9" t="s">
        <v>26</v>
      </c>
      <c r="C27" s="31" t="s">
        <v>53</v>
      </c>
      <c r="D27" s="155">
        <f>MIN(D10:O10)</f>
        <v>0</v>
      </c>
      <c r="E27" s="156"/>
      <c r="F27" s="155">
        <f>(D27+H27)/2</f>
        <v>0</v>
      </c>
      <c r="G27" s="156"/>
      <c r="H27" s="155">
        <f>MAX(D10:O10)</f>
        <v>0</v>
      </c>
      <c r="I27" s="156"/>
    </row>
    <row r="28" spans="1:15" x14ac:dyDescent="0.25">
      <c r="A28" s="56">
        <f t="shared" ref="A28:A29" si="2">A11</f>
        <v>8</v>
      </c>
      <c r="B28" s="12" t="s">
        <v>27</v>
      </c>
      <c r="C28" s="31" t="s">
        <v>53</v>
      </c>
      <c r="D28" s="155">
        <f>MIN(D11:O11)</f>
        <v>0</v>
      </c>
      <c r="E28" s="156"/>
      <c r="F28" s="155">
        <f>(D28+H28)/2</f>
        <v>0</v>
      </c>
      <c r="G28" s="156"/>
      <c r="H28" s="155">
        <f>MAX(D11:O11)</f>
        <v>0</v>
      </c>
      <c r="I28" s="156"/>
    </row>
    <row r="29" spans="1:15" x14ac:dyDescent="0.25">
      <c r="A29" s="56">
        <f t="shared" si="2"/>
        <v>9</v>
      </c>
      <c r="B29" s="5" t="s">
        <v>28</v>
      </c>
      <c r="C29" s="31" t="s">
        <v>53</v>
      </c>
      <c r="D29" s="155">
        <f>MIN(D12:O12)</f>
        <v>0</v>
      </c>
      <c r="E29" s="156"/>
      <c r="F29" s="155">
        <f>(D29+H29)/2</f>
        <v>0</v>
      </c>
      <c r="G29" s="156"/>
      <c r="H29" s="155">
        <f>MAX(D12:O12)</f>
        <v>0</v>
      </c>
      <c r="I29" s="156"/>
    </row>
    <row r="30" spans="1:15" x14ac:dyDescent="0.25">
      <c r="A30" s="34" t="s">
        <v>10</v>
      </c>
      <c r="B30" s="35"/>
      <c r="C30" s="31"/>
      <c r="D30" s="42"/>
      <c r="E30" s="43"/>
      <c r="F30" s="43"/>
      <c r="G30" s="43"/>
      <c r="H30" s="43"/>
      <c r="I30" s="44"/>
    </row>
    <row r="31" spans="1:15" x14ac:dyDescent="0.25">
      <c r="A31" s="39">
        <f>A14</f>
        <v>10</v>
      </c>
      <c r="B31" s="6" t="s">
        <v>29</v>
      </c>
      <c r="C31" s="31" t="s">
        <v>53</v>
      </c>
      <c r="D31" s="155">
        <f>MIN(D14:O14)</f>
        <v>0</v>
      </c>
      <c r="E31" s="156"/>
      <c r="F31" s="155">
        <f>(D31+H31)/2</f>
        <v>0</v>
      </c>
      <c r="G31" s="156"/>
      <c r="H31" s="155">
        <f>MAX(D14:O14)</f>
        <v>0</v>
      </c>
      <c r="I31" s="156"/>
    </row>
    <row r="32" spans="1:15" x14ac:dyDescent="0.25">
      <c r="A32" s="56">
        <f t="shared" ref="A32:A33" si="3">A15</f>
        <v>11</v>
      </c>
      <c r="B32" s="6" t="s">
        <v>30</v>
      </c>
      <c r="C32" s="31" t="s">
        <v>53</v>
      </c>
      <c r="D32" s="155">
        <f>MIN(D15:O15)</f>
        <v>0</v>
      </c>
      <c r="E32" s="156"/>
      <c r="F32" s="155">
        <f>(D32+H32)/2</f>
        <v>0</v>
      </c>
      <c r="G32" s="156"/>
      <c r="H32" s="155">
        <f>MAX(D15:O15)</f>
        <v>0</v>
      </c>
      <c r="I32" s="156"/>
    </row>
    <row r="33" spans="1:9" x14ac:dyDescent="0.25">
      <c r="A33" s="56">
        <f t="shared" si="3"/>
        <v>12</v>
      </c>
      <c r="B33" s="6" t="s">
        <v>31</v>
      </c>
      <c r="C33" s="31" t="s">
        <v>53</v>
      </c>
      <c r="D33" s="155">
        <f>MIN(D16:O16)</f>
        <v>0</v>
      </c>
      <c r="E33" s="156"/>
      <c r="F33" s="155">
        <f>(D33+H33)/2</f>
        <v>0</v>
      </c>
      <c r="G33" s="156"/>
      <c r="H33" s="155">
        <f>MAX(D16:O16)</f>
        <v>0</v>
      </c>
      <c r="I33" s="156"/>
    </row>
    <row r="34" spans="1:9" x14ac:dyDescent="0.25">
      <c r="A34" s="34" t="s">
        <v>8</v>
      </c>
      <c r="B34" s="35"/>
      <c r="C34" s="31"/>
      <c r="D34" s="42"/>
      <c r="E34" s="43"/>
      <c r="F34" s="43"/>
      <c r="G34" s="43"/>
      <c r="H34" s="43"/>
      <c r="I34" s="44"/>
    </row>
    <row r="35" spans="1:9" x14ac:dyDescent="0.25">
      <c r="A35" s="39">
        <f>A18</f>
        <v>11</v>
      </c>
      <c r="B35" s="8" t="s">
        <v>32</v>
      </c>
      <c r="C35" s="31" t="s">
        <v>53</v>
      </c>
      <c r="D35" s="155">
        <f t="shared" ref="D35:D41" si="4">MIN(D18:O18)</f>
        <v>0</v>
      </c>
      <c r="E35" s="156"/>
      <c r="F35" s="155">
        <f t="shared" ref="F35:F41" si="5">(D35+H35)/2</f>
        <v>0</v>
      </c>
      <c r="G35" s="156"/>
      <c r="H35" s="155">
        <f t="shared" ref="H35:H41" si="6">MAX(D18:O18)</f>
        <v>0</v>
      </c>
      <c r="I35" s="156"/>
    </row>
    <row r="36" spans="1:9" x14ac:dyDescent="0.25">
      <c r="A36" s="56">
        <f t="shared" ref="A36:A41" si="7">A19</f>
        <v>12</v>
      </c>
      <c r="B36" s="8" t="s">
        <v>33</v>
      </c>
      <c r="C36" s="31" t="s">
        <v>53</v>
      </c>
      <c r="D36" s="155">
        <f t="shared" si="4"/>
        <v>0</v>
      </c>
      <c r="E36" s="156"/>
      <c r="F36" s="155">
        <f t="shared" si="5"/>
        <v>0</v>
      </c>
      <c r="G36" s="156"/>
      <c r="H36" s="155">
        <f t="shared" si="6"/>
        <v>0</v>
      </c>
      <c r="I36" s="156"/>
    </row>
    <row r="37" spans="1:9" x14ac:dyDescent="0.25">
      <c r="A37" s="56">
        <f t="shared" si="7"/>
        <v>13</v>
      </c>
      <c r="B37" s="8" t="s">
        <v>34</v>
      </c>
      <c r="C37" s="31" t="s">
        <v>53</v>
      </c>
      <c r="D37" s="155">
        <f t="shared" si="4"/>
        <v>0</v>
      </c>
      <c r="E37" s="156"/>
      <c r="F37" s="155">
        <f t="shared" si="5"/>
        <v>0</v>
      </c>
      <c r="G37" s="156"/>
      <c r="H37" s="155">
        <f t="shared" si="6"/>
        <v>0</v>
      </c>
      <c r="I37" s="156"/>
    </row>
    <row r="38" spans="1:9" x14ac:dyDescent="0.25">
      <c r="A38" s="56">
        <f t="shared" si="7"/>
        <v>14</v>
      </c>
      <c r="B38" s="8" t="s">
        <v>35</v>
      </c>
      <c r="C38" s="31" t="s">
        <v>53</v>
      </c>
      <c r="D38" s="155">
        <f t="shared" si="4"/>
        <v>0</v>
      </c>
      <c r="E38" s="156"/>
      <c r="F38" s="155">
        <f t="shared" si="5"/>
        <v>0</v>
      </c>
      <c r="G38" s="156"/>
      <c r="H38" s="155">
        <f t="shared" si="6"/>
        <v>0</v>
      </c>
      <c r="I38" s="156"/>
    </row>
    <row r="39" spans="1:9" x14ac:dyDescent="0.25">
      <c r="A39" s="56">
        <f t="shared" si="7"/>
        <v>15</v>
      </c>
      <c r="B39" s="8" t="s">
        <v>36</v>
      </c>
      <c r="C39" s="31" t="s">
        <v>53</v>
      </c>
      <c r="D39" s="155">
        <f t="shared" si="4"/>
        <v>0</v>
      </c>
      <c r="E39" s="156"/>
      <c r="F39" s="155">
        <f t="shared" si="5"/>
        <v>0</v>
      </c>
      <c r="G39" s="156"/>
      <c r="H39" s="155">
        <f t="shared" si="6"/>
        <v>0</v>
      </c>
      <c r="I39" s="156"/>
    </row>
    <row r="40" spans="1:9" x14ac:dyDescent="0.25">
      <c r="A40" s="56">
        <f t="shared" si="7"/>
        <v>16</v>
      </c>
      <c r="B40" s="11" t="s">
        <v>37</v>
      </c>
      <c r="C40" s="31" t="s">
        <v>53</v>
      </c>
      <c r="D40" s="155">
        <f t="shared" si="4"/>
        <v>0</v>
      </c>
      <c r="E40" s="156"/>
      <c r="F40" s="155">
        <f t="shared" si="5"/>
        <v>0</v>
      </c>
      <c r="G40" s="156"/>
      <c r="H40" s="155">
        <f t="shared" si="6"/>
        <v>0</v>
      </c>
      <c r="I40" s="156"/>
    </row>
    <row r="41" spans="1:9" x14ac:dyDescent="0.25">
      <c r="A41" s="56">
        <f t="shared" si="7"/>
        <v>17</v>
      </c>
      <c r="B41" s="5" t="s">
        <v>38</v>
      </c>
      <c r="C41" s="31" t="s">
        <v>53</v>
      </c>
      <c r="D41" s="155">
        <f t="shared" si="4"/>
        <v>0</v>
      </c>
      <c r="E41" s="156"/>
      <c r="F41" s="155">
        <f t="shared" si="5"/>
        <v>0</v>
      </c>
      <c r="G41" s="156"/>
      <c r="H41" s="155">
        <f t="shared" si="6"/>
        <v>0</v>
      </c>
      <c r="I41" s="156"/>
    </row>
  </sheetData>
  <mergeCells count="48">
    <mergeCell ref="D7:P7"/>
    <mergeCell ref="D1:O1"/>
    <mergeCell ref="D2:O2"/>
    <mergeCell ref="D3:O3"/>
    <mergeCell ref="A6:C6"/>
    <mergeCell ref="A5:P5"/>
    <mergeCell ref="D26:E26"/>
    <mergeCell ref="F26:G26"/>
    <mergeCell ref="H26:I26"/>
    <mergeCell ref="D27:E27"/>
    <mergeCell ref="F27:G27"/>
    <mergeCell ref="H27:I27"/>
    <mergeCell ref="D28:E28"/>
    <mergeCell ref="F28:G28"/>
    <mergeCell ref="H28:I28"/>
    <mergeCell ref="D29:E29"/>
    <mergeCell ref="F29:G29"/>
    <mergeCell ref="H29:I29"/>
    <mergeCell ref="D31:E31"/>
    <mergeCell ref="F31:G31"/>
    <mergeCell ref="H31:I31"/>
    <mergeCell ref="D32:E32"/>
    <mergeCell ref="F32:G32"/>
    <mergeCell ref="H32:I32"/>
    <mergeCell ref="D33:E33"/>
    <mergeCell ref="F33:G33"/>
    <mergeCell ref="H33:I33"/>
    <mergeCell ref="D35:E35"/>
    <mergeCell ref="F35:G35"/>
    <mergeCell ref="H35:I35"/>
    <mergeCell ref="D36:E36"/>
    <mergeCell ref="F36:G36"/>
    <mergeCell ref="H36:I36"/>
    <mergeCell ref="D37:E37"/>
    <mergeCell ref="F37:G37"/>
    <mergeCell ref="H37:I37"/>
    <mergeCell ref="D38:E38"/>
    <mergeCell ref="F38:G38"/>
    <mergeCell ref="H38:I38"/>
    <mergeCell ref="D39:E39"/>
    <mergeCell ref="F39:G39"/>
    <mergeCell ref="H39:I39"/>
    <mergeCell ref="D40:E40"/>
    <mergeCell ref="F40:G40"/>
    <mergeCell ref="H40:I40"/>
    <mergeCell ref="D41:E41"/>
    <mergeCell ref="F41:G41"/>
    <mergeCell ref="H41:I41"/>
  </mergeCells>
  <conditionalFormatting sqref="D10:O10">
    <cfRule type="cellIs" dxfId="67" priority="35" operator="equal">
      <formula>$H$27</formula>
    </cfRule>
    <cfRule type="cellIs" dxfId="66" priority="36" operator="equal">
      <formula>$D$27</formula>
    </cfRule>
  </conditionalFormatting>
  <conditionalFormatting sqref="D11:O11">
    <cfRule type="cellIs" dxfId="65" priority="33" operator="equal">
      <formula>$H$28</formula>
    </cfRule>
    <cfRule type="cellIs" dxfId="64" priority="34" operator="equal">
      <formula>$D$28</formula>
    </cfRule>
  </conditionalFormatting>
  <conditionalFormatting sqref="D12:O12">
    <cfRule type="cellIs" dxfId="63" priority="31" operator="equal">
      <formula>$H$29</formula>
    </cfRule>
    <cfRule type="cellIs" dxfId="62" priority="32" operator="equal">
      <formula>$D$29</formula>
    </cfRule>
  </conditionalFormatting>
  <conditionalFormatting sqref="D14:O14">
    <cfRule type="cellIs" dxfId="61" priority="29" operator="equal">
      <formula>$H$31</formula>
    </cfRule>
    <cfRule type="cellIs" dxfId="60" priority="30" operator="equal">
      <formula>$D$31</formula>
    </cfRule>
  </conditionalFormatting>
  <conditionalFormatting sqref="D15:O15">
    <cfRule type="cellIs" dxfId="59" priority="27" operator="equal">
      <formula>$H$32</formula>
    </cfRule>
    <cfRule type="cellIs" dxfId="58" priority="28" operator="equal">
      <formula>$D$32</formula>
    </cfRule>
  </conditionalFormatting>
  <conditionalFormatting sqref="D16:O16">
    <cfRule type="cellIs" dxfId="57" priority="25" operator="equal">
      <formula>$H$33</formula>
    </cfRule>
    <cfRule type="cellIs" dxfId="56" priority="26" operator="equal">
      <formula>$D$33</formula>
    </cfRule>
  </conditionalFormatting>
  <conditionalFormatting sqref="D18:O18">
    <cfRule type="cellIs" dxfId="55" priority="23" operator="equal">
      <formula>$H$35</formula>
    </cfRule>
    <cfRule type="cellIs" dxfId="54" priority="24" operator="equal">
      <formula>$D$35</formula>
    </cfRule>
  </conditionalFormatting>
  <conditionalFormatting sqref="D19:O19">
    <cfRule type="cellIs" dxfId="53" priority="10" operator="equal">
      <formula>$H$36</formula>
    </cfRule>
    <cfRule type="cellIs" dxfId="52" priority="12" operator="equal">
      <formula>$D$36</formula>
    </cfRule>
  </conditionalFormatting>
  <conditionalFormatting sqref="D20:O20">
    <cfRule type="cellIs" dxfId="51" priority="8" operator="equal">
      <formula>$H$37</formula>
    </cfRule>
    <cfRule type="cellIs" dxfId="50" priority="9" operator="equal">
      <formula>$D$37</formula>
    </cfRule>
  </conditionalFormatting>
  <conditionalFormatting sqref="D21:O21">
    <cfRule type="cellIs" dxfId="49" priority="6" operator="equal">
      <formula>$H$38</formula>
    </cfRule>
    <cfRule type="cellIs" dxfId="48" priority="7" operator="equal">
      <formula>$D$38</formula>
    </cfRule>
  </conditionalFormatting>
  <conditionalFormatting sqref="D22:O22">
    <cfRule type="cellIs" dxfId="47" priority="4" operator="equal">
      <formula>$H$39</formula>
    </cfRule>
    <cfRule type="cellIs" dxfId="46" priority="5" operator="equal">
      <formula>$D$39</formula>
    </cfRule>
  </conditionalFormatting>
  <conditionalFormatting sqref="D23:O24">
    <cfRule type="cellIs" dxfId="45" priority="2" operator="equal">
      <formula>$H$41</formula>
    </cfRule>
    <cfRule type="cellIs" dxfId="44" priority="3" operator="equal">
      <formula>$D$41</formula>
    </cfRule>
  </conditionalFormatting>
  <conditionalFormatting sqref="D10:O24">
    <cfRule type="cellIs" dxfId="43" priority="1" operator="equal">
      <formula>0</formula>
    </cfRule>
  </conditionalFormatting>
  <pageMargins left="0.31496062992125984" right="0.31496062992125984" top="0.59055118110236227" bottom="0.39370078740157483"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9"/>
  <sheetViews>
    <sheetView showGridLines="0" workbookViewId="0">
      <selection activeCell="K27" sqref="K27"/>
    </sheetView>
  </sheetViews>
  <sheetFormatPr defaultColWidth="9.140625" defaultRowHeight="15" x14ac:dyDescent="0.25"/>
  <cols>
    <col min="1" max="1" width="4.28515625" style="13" customWidth="1"/>
    <col min="2" max="2" width="48.28515625" style="13" customWidth="1"/>
    <col min="3" max="3" width="3.28515625" style="13" customWidth="1"/>
    <col min="4" max="12" width="14.7109375" style="13" customWidth="1"/>
    <col min="13" max="16384" width="9.140625" style="13"/>
  </cols>
  <sheetData>
    <row r="1" spans="1:12" x14ac:dyDescent="0.25">
      <c r="D1" s="163" t="s">
        <v>108</v>
      </c>
      <c r="E1" s="144"/>
      <c r="F1" s="144"/>
      <c r="G1" s="144"/>
      <c r="H1" s="144"/>
      <c r="I1" s="144"/>
      <c r="J1" s="144"/>
      <c r="K1" s="144"/>
    </row>
    <row r="2" spans="1:12" x14ac:dyDescent="0.25">
      <c r="D2" s="163" t="s">
        <v>46</v>
      </c>
      <c r="E2" s="144"/>
      <c r="F2" s="144"/>
      <c r="G2" s="144"/>
      <c r="H2" s="144"/>
      <c r="I2" s="144"/>
      <c r="J2" s="144"/>
      <c r="K2" s="144"/>
    </row>
    <row r="3" spans="1:12" ht="25.5" customHeight="1" x14ac:dyDescent="0.25">
      <c r="B3" s="27"/>
      <c r="C3" s="27"/>
      <c r="D3" s="164" t="s">
        <v>2</v>
      </c>
      <c r="E3" s="151"/>
      <c r="F3" s="151"/>
      <c r="G3" s="151"/>
      <c r="H3" s="151"/>
      <c r="I3" s="151"/>
      <c r="J3" s="151"/>
      <c r="K3" s="151"/>
    </row>
    <row r="4" spans="1:12" ht="5.0999999999999996" customHeight="1" x14ac:dyDescent="0.25">
      <c r="A4" s="1"/>
      <c r="B4" s="1"/>
      <c r="C4" s="38"/>
    </row>
    <row r="5" spans="1:12" ht="15.75" x14ac:dyDescent="0.25">
      <c r="A5" s="165" t="s">
        <v>47</v>
      </c>
      <c r="B5" s="166"/>
      <c r="C5" s="166"/>
      <c r="D5" s="166"/>
      <c r="E5" s="166"/>
      <c r="F5" s="166"/>
      <c r="G5" s="166"/>
      <c r="H5" s="166"/>
      <c r="I5" s="166"/>
      <c r="J5" s="166"/>
      <c r="K5" s="166"/>
      <c r="L5" s="167"/>
    </row>
    <row r="6" spans="1:12" ht="5.0999999999999996" customHeight="1" x14ac:dyDescent="0.25">
      <c r="A6" s="122"/>
      <c r="B6" s="122"/>
      <c r="C6" s="122"/>
    </row>
    <row r="7" spans="1:12" x14ac:dyDescent="0.25">
      <c r="A7" s="24" t="s">
        <v>4</v>
      </c>
      <c r="B7" s="24" t="s">
        <v>5</v>
      </c>
      <c r="C7" s="23" t="s">
        <v>53</v>
      </c>
      <c r="D7" s="160" t="s">
        <v>67</v>
      </c>
      <c r="E7" s="161"/>
      <c r="F7" s="161"/>
      <c r="G7" s="161"/>
      <c r="H7" s="161"/>
      <c r="I7" s="161"/>
      <c r="J7" s="161"/>
      <c r="K7" s="161"/>
      <c r="L7" s="162"/>
    </row>
    <row r="8" spans="1:12" ht="6" customHeight="1" x14ac:dyDescent="0.25">
      <c r="A8" s="16"/>
      <c r="B8" s="17"/>
      <c r="C8" s="16"/>
      <c r="D8" s="18"/>
    </row>
    <row r="9" spans="1:12" ht="15" customHeight="1" x14ac:dyDescent="0.25">
      <c r="A9" s="34" t="s">
        <v>9</v>
      </c>
      <c r="B9" s="35"/>
      <c r="C9" s="31"/>
      <c r="D9" s="59" t="s">
        <v>55</v>
      </c>
      <c r="E9" s="59" t="s">
        <v>56</v>
      </c>
      <c r="F9" s="59" t="s">
        <v>66</v>
      </c>
      <c r="G9" s="59" t="s">
        <v>98</v>
      </c>
      <c r="H9" s="59" t="s">
        <v>99</v>
      </c>
      <c r="I9" s="59" t="s">
        <v>76</v>
      </c>
      <c r="J9" s="59" t="s">
        <v>77</v>
      </c>
      <c r="K9" s="59" t="s">
        <v>64</v>
      </c>
    </row>
    <row r="10" spans="1:12" ht="15" customHeight="1" x14ac:dyDescent="0.25">
      <c r="A10" s="39" t="e">
        <f>'Geral resumido'!#REF!</f>
        <v>#REF!</v>
      </c>
      <c r="B10" s="45" t="s">
        <v>39</v>
      </c>
      <c r="C10" s="31" t="s">
        <v>53</v>
      </c>
      <c r="D10" s="36"/>
      <c r="E10" s="36"/>
      <c r="F10" s="36"/>
      <c r="G10" s="36"/>
      <c r="H10" s="36"/>
      <c r="I10" s="36"/>
      <c r="J10" s="36"/>
      <c r="K10" s="36"/>
    </row>
    <row r="11" spans="1:12" ht="15" customHeight="1" x14ac:dyDescent="0.25">
      <c r="A11" s="39" t="e">
        <f>A10+1</f>
        <v>#REF!</v>
      </c>
      <c r="B11" s="45" t="s">
        <v>40</v>
      </c>
      <c r="C11" s="31" t="s">
        <v>53</v>
      </c>
      <c r="D11" s="36"/>
      <c r="E11" s="36"/>
      <c r="F11" s="36"/>
      <c r="G11" s="36"/>
      <c r="H11" s="36"/>
      <c r="I11" s="36"/>
      <c r="J11" s="36"/>
      <c r="K11" s="36"/>
    </row>
    <row r="12" spans="1:12" x14ac:dyDescent="0.25">
      <c r="A12" s="56" t="e">
        <f t="shared" ref="A12:A18" si="0">A11+1</f>
        <v>#REF!</v>
      </c>
      <c r="B12" s="45" t="s">
        <v>41</v>
      </c>
      <c r="C12" s="31" t="s">
        <v>53</v>
      </c>
      <c r="D12" s="36"/>
      <c r="E12" s="36"/>
      <c r="F12" s="36"/>
      <c r="G12" s="36"/>
      <c r="H12" s="36"/>
      <c r="I12" s="36"/>
      <c r="J12" s="36"/>
      <c r="K12" s="36"/>
    </row>
    <row r="13" spans="1:12" ht="15" customHeight="1" x14ac:dyDescent="0.25">
      <c r="A13" s="56" t="e">
        <f t="shared" si="0"/>
        <v>#REF!</v>
      </c>
      <c r="B13" s="45" t="s">
        <v>42</v>
      </c>
      <c r="C13" s="31" t="s">
        <v>53</v>
      </c>
      <c r="D13" s="36"/>
      <c r="E13" s="36"/>
      <c r="F13" s="36"/>
      <c r="G13" s="36"/>
      <c r="H13" s="36"/>
      <c r="I13" s="36"/>
      <c r="J13" s="36"/>
      <c r="K13" s="36"/>
    </row>
    <row r="14" spans="1:12" ht="15" customHeight="1" x14ac:dyDescent="0.25">
      <c r="A14" s="56" t="e">
        <f t="shared" si="0"/>
        <v>#REF!</v>
      </c>
      <c r="B14" s="45" t="s">
        <v>84</v>
      </c>
      <c r="C14" s="31" t="s">
        <v>53</v>
      </c>
      <c r="D14" s="36"/>
      <c r="E14" s="36"/>
      <c r="F14" s="36"/>
      <c r="G14" s="36"/>
      <c r="H14" s="36"/>
      <c r="I14" s="36"/>
      <c r="J14" s="36"/>
      <c r="K14" s="36"/>
    </row>
    <row r="15" spans="1:12" ht="15" customHeight="1" x14ac:dyDescent="0.25">
      <c r="A15" s="56" t="e">
        <f t="shared" si="0"/>
        <v>#REF!</v>
      </c>
      <c r="B15" s="45" t="s">
        <v>85</v>
      </c>
      <c r="C15" s="31" t="s">
        <v>53</v>
      </c>
      <c r="D15" s="36"/>
      <c r="E15" s="36"/>
      <c r="F15" s="36"/>
      <c r="G15" s="36"/>
      <c r="H15" s="36"/>
      <c r="I15" s="36"/>
      <c r="J15" s="36"/>
      <c r="K15" s="36"/>
    </row>
    <row r="16" spans="1:12" ht="15" customHeight="1" x14ac:dyDescent="0.25">
      <c r="A16" s="56" t="e">
        <f t="shared" si="0"/>
        <v>#REF!</v>
      </c>
      <c r="B16" s="45" t="s">
        <v>86</v>
      </c>
      <c r="C16" s="31" t="s">
        <v>53</v>
      </c>
      <c r="D16" s="36"/>
      <c r="E16" s="36"/>
      <c r="F16" s="36"/>
      <c r="G16" s="36"/>
      <c r="H16" s="36"/>
      <c r="I16" s="36"/>
      <c r="J16" s="36"/>
      <c r="K16" s="36"/>
    </row>
    <row r="17" spans="1:11" ht="15" customHeight="1" x14ac:dyDescent="0.25">
      <c r="A17" s="56" t="e">
        <f t="shared" si="0"/>
        <v>#REF!</v>
      </c>
      <c r="B17" s="45" t="s">
        <v>87</v>
      </c>
      <c r="C17" s="31" t="s">
        <v>53</v>
      </c>
      <c r="D17" s="36"/>
      <c r="E17" s="36"/>
      <c r="F17" s="36"/>
      <c r="G17" s="36"/>
      <c r="H17" s="36"/>
      <c r="I17" s="36"/>
      <c r="J17" s="36"/>
      <c r="K17" s="36"/>
    </row>
    <row r="18" spans="1:11" x14ac:dyDescent="0.25">
      <c r="A18" s="56" t="e">
        <f t="shared" si="0"/>
        <v>#REF!</v>
      </c>
      <c r="B18" s="45" t="s">
        <v>43</v>
      </c>
      <c r="C18" s="31" t="s">
        <v>53</v>
      </c>
      <c r="D18" s="36"/>
      <c r="E18" s="36"/>
      <c r="F18" s="36"/>
      <c r="G18" s="36"/>
      <c r="H18" s="36"/>
      <c r="I18" s="36"/>
      <c r="J18" s="36"/>
      <c r="K18" s="36"/>
    </row>
    <row r="20" spans="1:11" x14ac:dyDescent="0.25">
      <c r="A20" s="34" t="str">
        <f>A9</f>
        <v>E ) Veículos Diversos</v>
      </c>
      <c r="B20" s="35"/>
      <c r="C20" s="31"/>
      <c r="D20" s="157" t="s">
        <v>68</v>
      </c>
      <c r="E20" s="157"/>
      <c r="F20" s="158" t="s">
        <v>69</v>
      </c>
      <c r="G20" s="158"/>
      <c r="H20" s="159" t="s">
        <v>70</v>
      </c>
      <c r="I20" s="159"/>
    </row>
    <row r="21" spans="1:11" x14ac:dyDescent="0.25">
      <c r="A21" s="39" t="e">
        <f>A10</f>
        <v>#REF!</v>
      </c>
      <c r="B21" s="9" t="str">
        <f>B10</f>
        <v>Veiculo Automotor, Hatch 1.4</v>
      </c>
      <c r="C21" s="31" t="s">
        <v>53</v>
      </c>
      <c r="D21" s="155">
        <f t="shared" ref="D21:D29" si="1">MIN(D10:K10)</f>
        <v>0</v>
      </c>
      <c r="E21" s="156"/>
      <c r="F21" s="155">
        <f t="shared" ref="F21:F29" si="2">(D21+H21)/2</f>
        <v>0</v>
      </c>
      <c r="G21" s="156"/>
      <c r="H21" s="155">
        <f t="shared" ref="H21:H29" si="3">MAX(D10:K10)</f>
        <v>0</v>
      </c>
      <c r="I21" s="156"/>
    </row>
    <row r="22" spans="1:11" x14ac:dyDescent="0.25">
      <c r="A22" s="56" t="e">
        <f t="shared" ref="A22:A25" si="4">A11</f>
        <v>#REF!</v>
      </c>
      <c r="B22" s="9" t="str">
        <f t="shared" ref="B22:B29" si="5">B11</f>
        <v>Veiculo Automotor, 1.4, tipo Saveiro ou Similar</v>
      </c>
      <c r="C22" s="31" t="s">
        <v>53</v>
      </c>
      <c r="D22" s="155">
        <f t="shared" si="1"/>
        <v>0</v>
      </c>
      <c r="E22" s="156"/>
      <c r="F22" s="155">
        <f t="shared" si="2"/>
        <v>0</v>
      </c>
      <c r="G22" s="156"/>
      <c r="H22" s="155">
        <f t="shared" si="3"/>
        <v>0</v>
      </c>
      <c r="I22" s="156"/>
    </row>
    <row r="23" spans="1:11" x14ac:dyDescent="0.25">
      <c r="A23" s="56" t="e">
        <f t="shared" si="4"/>
        <v>#REF!</v>
      </c>
      <c r="B23" s="9" t="str">
        <f t="shared" si="5"/>
        <v>Veiculo Automotor, SEDAN  1.5.</v>
      </c>
      <c r="C23" s="31" t="s">
        <v>53</v>
      </c>
      <c r="D23" s="155">
        <f t="shared" si="1"/>
        <v>0</v>
      </c>
      <c r="E23" s="156"/>
      <c r="F23" s="155">
        <f t="shared" si="2"/>
        <v>0</v>
      </c>
      <c r="G23" s="156"/>
      <c r="H23" s="155">
        <f t="shared" si="3"/>
        <v>0</v>
      </c>
      <c r="I23" s="156"/>
    </row>
    <row r="24" spans="1:11" x14ac:dyDescent="0.25">
      <c r="A24" s="56" t="e">
        <f t="shared" si="4"/>
        <v>#REF!</v>
      </c>
      <c r="B24" s="9" t="str">
        <f t="shared" si="5"/>
        <v>Veiculo Automotor, SUV, 1.4</v>
      </c>
      <c r="C24" s="31" t="s">
        <v>53</v>
      </c>
      <c r="D24" s="155">
        <f t="shared" si="1"/>
        <v>0</v>
      </c>
      <c r="E24" s="156"/>
      <c r="F24" s="155">
        <f t="shared" si="2"/>
        <v>0</v>
      </c>
      <c r="G24" s="156"/>
      <c r="H24" s="155">
        <f t="shared" si="3"/>
        <v>0</v>
      </c>
      <c r="I24" s="156"/>
    </row>
    <row r="25" spans="1:11" x14ac:dyDescent="0.25">
      <c r="A25" s="56" t="e">
        <f t="shared" si="4"/>
        <v>#REF!</v>
      </c>
      <c r="B25" s="9" t="str">
        <f t="shared" si="5"/>
        <v>Veiculo Automotor, transp. passag. 7 lugares.</v>
      </c>
      <c r="C25" s="31" t="s">
        <v>53</v>
      </c>
      <c r="D25" s="155">
        <f t="shared" si="1"/>
        <v>0</v>
      </c>
      <c r="E25" s="156"/>
      <c r="F25" s="155">
        <f t="shared" si="2"/>
        <v>0</v>
      </c>
      <c r="G25" s="156"/>
      <c r="H25" s="155">
        <f t="shared" si="3"/>
        <v>0</v>
      </c>
      <c r="I25" s="156"/>
    </row>
    <row r="26" spans="1:11" x14ac:dyDescent="0.25">
      <c r="A26" s="39">
        <v>18</v>
      </c>
      <c r="B26" s="9" t="str">
        <f t="shared" si="5"/>
        <v>Caminhonete Cabine Simples, Motor 2.5</v>
      </c>
      <c r="C26" s="31" t="s">
        <v>53</v>
      </c>
      <c r="D26" s="155">
        <f t="shared" si="1"/>
        <v>0</v>
      </c>
      <c r="E26" s="156"/>
      <c r="F26" s="155">
        <f t="shared" si="2"/>
        <v>0</v>
      </c>
      <c r="G26" s="156"/>
      <c r="H26" s="155">
        <f t="shared" si="3"/>
        <v>0</v>
      </c>
      <c r="I26" s="156"/>
    </row>
    <row r="27" spans="1:11" x14ac:dyDescent="0.25">
      <c r="A27" s="39">
        <v>19</v>
      </c>
      <c r="B27" s="9" t="str">
        <f t="shared" si="5"/>
        <v>Caminonete Cabine Dupla, Motor 2.5</v>
      </c>
      <c r="C27" s="31" t="s">
        <v>53</v>
      </c>
      <c r="D27" s="155">
        <f t="shared" si="1"/>
        <v>0</v>
      </c>
      <c r="E27" s="156"/>
      <c r="F27" s="155">
        <f t="shared" si="2"/>
        <v>0</v>
      </c>
      <c r="G27" s="156"/>
      <c r="H27" s="155">
        <f t="shared" si="3"/>
        <v>0</v>
      </c>
      <c r="I27" s="156"/>
    </row>
    <row r="28" spans="1:11" x14ac:dyDescent="0.25">
      <c r="A28" s="39">
        <v>20</v>
      </c>
      <c r="B28" s="9" t="str">
        <f t="shared" si="5"/>
        <v>Veículo Utilitário de Carga Leve Tipo Furgão 1.4</v>
      </c>
      <c r="C28" s="31" t="s">
        <v>53</v>
      </c>
      <c r="D28" s="155">
        <f t="shared" si="1"/>
        <v>0</v>
      </c>
      <c r="E28" s="156"/>
      <c r="F28" s="155">
        <f t="shared" si="2"/>
        <v>0</v>
      </c>
      <c r="G28" s="156"/>
      <c r="H28" s="155">
        <f t="shared" si="3"/>
        <v>0</v>
      </c>
      <c r="I28" s="156"/>
    </row>
    <row r="29" spans="1:11" x14ac:dyDescent="0.25">
      <c r="A29" s="39">
        <v>22</v>
      </c>
      <c r="B29" s="9" t="str">
        <f t="shared" si="5"/>
        <v>Veículo Utilitário de Carga Leve Tipo Furgão 2.0</v>
      </c>
      <c r="C29" s="31" t="s">
        <v>53</v>
      </c>
      <c r="D29" s="155">
        <f t="shared" si="1"/>
        <v>0</v>
      </c>
      <c r="E29" s="156"/>
      <c r="F29" s="155">
        <f t="shared" si="2"/>
        <v>0</v>
      </c>
      <c r="G29" s="156"/>
      <c r="H29" s="155">
        <f t="shared" si="3"/>
        <v>0</v>
      </c>
      <c r="I29" s="156"/>
    </row>
  </sheetData>
  <mergeCells count="36">
    <mergeCell ref="D7:L7"/>
    <mergeCell ref="D1:K1"/>
    <mergeCell ref="D2:K2"/>
    <mergeCell ref="D3:K3"/>
    <mergeCell ref="A5:L5"/>
    <mergeCell ref="A6:C6"/>
    <mergeCell ref="D20:E20"/>
    <mergeCell ref="F20:G20"/>
    <mergeCell ref="H20:I20"/>
    <mergeCell ref="D21:E21"/>
    <mergeCell ref="F21:G21"/>
    <mergeCell ref="H21:I21"/>
    <mergeCell ref="D22:E22"/>
    <mergeCell ref="F22:G22"/>
    <mergeCell ref="H22:I22"/>
    <mergeCell ref="D23:E23"/>
    <mergeCell ref="F23:G23"/>
    <mergeCell ref="H23:I23"/>
    <mergeCell ref="D24:E24"/>
    <mergeCell ref="F24:G24"/>
    <mergeCell ref="H24:I24"/>
    <mergeCell ref="D25:E25"/>
    <mergeCell ref="F25:G25"/>
    <mergeCell ref="H25:I25"/>
    <mergeCell ref="D26:E26"/>
    <mergeCell ref="F26:G26"/>
    <mergeCell ref="H26:I26"/>
    <mergeCell ref="D27:E27"/>
    <mergeCell ref="F27:G27"/>
    <mergeCell ref="H27:I27"/>
    <mergeCell ref="D28:E28"/>
    <mergeCell ref="F28:G28"/>
    <mergeCell ref="H28:I28"/>
    <mergeCell ref="D29:E29"/>
    <mergeCell ref="F29:G29"/>
    <mergeCell ref="H29:I29"/>
  </mergeCells>
  <conditionalFormatting sqref="D10:K10">
    <cfRule type="cellIs" dxfId="42" priority="24" operator="equal">
      <formula>$H$21</formula>
    </cfRule>
    <cfRule type="cellIs" dxfId="41" priority="25" operator="equal">
      <formula>$D$21</formula>
    </cfRule>
  </conditionalFormatting>
  <conditionalFormatting sqref="D11:K11">
    <cfRule type="cellIs" dxfId="40" priority="22" operator="equal">
      <formula>$H$22</formula>
    </cfRule>
    <cfRule type="cellIs" dxfId="39" priority="23" operator="equal">
      <formula>$D$22</formula>
    </cfRule>
  </conditionalFormatting>
  <conditionalFormatting sqref="D12:K12">
    <cfRule type="cellIs" dxfId="38" priority="20" operator="equal">
      <formula>$H$23</formula>
    </cfRule>
    <cfRule type="cellIs" dxfId="37" priority="21" operator="equal">
      <formula>$D$23</formula>
    </cfRule>
  </conditionalFormatting>
  <conditionalFormatting sqref="D13:K13">
    <cfRule type="cellIs" dxfId="36" priority="18" operator="equal">
      <formula>$H$24</formula>
    </cfRule>
    <cfRule type="cellIs" dxfId="35" priority="19" operator="equal">
      <formula>$D$24</formula>
    </cfRule>
  </conditionalFormatting>
  <conditionalFormatting sqref="D14:K14">
    <cfRule type="cellIs" dxfId="34" priority="16" operator="equal">
      <formula>$H$25</formula>
    </cfRule>
    <cfRule type="cellIs" dxfId="33" priority="17" operator="equal">
      <formula>$D$25</formula>
    </cfRule>
  </conditionalFormatting>
  <conditionalFormatting sqref="D15:K15">
    <cfRule type="cellIs" dxfId="32" priority="14" operator="equal">
      <formula>$H$26</formula>
    </cfRule>
    <cfRule type="cellIs" dxfId="31" priority="15" operator="equal">
      <formula>$D$26</formula>
    </cfRule>
  </conditionalFormatting>
  <conditionalFormatting sqref="D16:K16">
    <cfRule type="cellIs" dxfId="30" priority="12" operator="equal">
      <formula>$H$27</formula>
    </cfRule>
    <cfRule type="cellIs" dxfId="29" priority="13" operator="equal">
      <formula>$D$27</formula>
    </cfRule>
  </conditionalFormatting>
  <conditionalFormatting sqref="D17:K17">
    <cfRule type="cellIs" dxfId="28" priority="10" operator="equal">
      <formula>$H$28</formula>
    </cfRule>
    <cfRule type="cellIs" dxfId="27" priority="11" operator="equal">
      <formula>$D$28</formula>
    </cfRule>
  </conditionalFormatting>
  <conditionalFormatting sqref="D18:K18">
    <cfRule type="cellIs" dxfId="26" priority="8" operator="equal">
      <formula>$H$29</formula>
    </cfRule>
    <cfRule type="cellIs" dxfId="25" priority="9" operator="equal">
      <formula>$D$29</formula>
    </cfRule>
  </conditionalFormatting>
  <conditionalFormatting sqref="D10:K18">
    <cfRule type="cellIs" dxfId="24" priority="1" operator="equal">
      <formula>0</formula>
    </cfRule>
  </conditionalFormatting>
  <pageMargins left="0.31496062992125984" right="0.31496062992125984" top="0.59055118110236227" bottom="0.39370078740157483" header="0.31496062992125984" footer="0.31496062992125984"/>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5"/>
  <sheetViews>
    <sheetView showGridLines="0" topLeftCell="D1" workbookViewId="0">
      <selection activeCell="F19" sqref="F19:G23"/>
    </sheetView>
  </sheetViews>
  <sheetFormatPr defaultColWidth="9.140625" defaultRowHeight="15" x14ac:dyDescent="0.25"/>
  <cols>
    <col min="1" max="1" width="4.28515625" style="13" customWidth="1"/>
    <col min="2" max="2" width="48.28515625" style="13" customWidth="1"/>
    <col min="3" max="3" width="3.28515625" style="13" customWidth="1"/>
    <col min="4" max="16" width="14.7109375" style="13" customWidth="1"/>
    <col min="17" max="16384" width="9.140625" style="13"/>
  </cols>
  <sheetData>
    <row r="1" spans="1:16" x14ac:dyDescent="0.25">
      <c r="D1" s="163" t="s">
        <v>108</v>
      </c>
      <c r="E1" s="144"/>
      <c r="F1" s="144"/>
      <c r="G1" s="144"/>
      <c r="H1" s="144"/>
      <c r="I1" s="144"/>
      <c r="J1" s="144"/>
      <c r="K1" s="144"/>
      <c r="L1" s="21"/>
      <c r="M1" s="21"/>
      <c r="N1" s="21"/>
      <c r="O1" s="40"/>
    </row>
    <row r="2" spans="1:16" x14ac:dyDescent="0.25">
      <c r="D2" s="163" t="s">
        <v>46</v>
      </c>
      <c r="E2" s="144"/>
      <c r="F2" s="144"/>
      <c r="G2" s="144"/>
      <c r="H2" s="144"/>
      <c r="I2" s="144"/>
      <c r="J2" s="144"/>
      <c r="K2" s="144"/>
      <c r="L2" s="21"/>
      <c r="M2" s="21"/>
      <c r="N2" s="21"/>
      <c r="O2" s="40"/>
    </row>
    <row r="3" spans="1:16" ht="25.5" customHeight="1" x14ac:dyDescent="0.25">
      <c r="B3" s="27"/>
      <c r="C3" s="27"/>
      <c r="D3" s="164" t="s">
        <v>2</v>
      </c>
      <c r="E3" s="151"/>
      <c r="F3" s="151"/>
      <c r="G3" s="151"/>
      <c r="H3" s="151"/>
      <c r="I3" s="151"/>
      <c r="J3" s="151"/>
      <c r="K3" s="151"/>
      <c r="L3" s="26"/>
      <c r="M3" s="26"/>
      <c r="N3" s="26"/>
      <c r="O3" s="41"/>
    </row>
    <row r="4" spans="1:16" ht="5.0999999999999996" customHeight="1" x14ac:dyDescent="0.25">
      <c r="A4" s="1"/>
      <c r="B4" s="1"/>
      <c r="C4" s="20"/>
    </row>
    <row r="5" spans="1:16" ht="15.75" x14ac:dyDescent="0.25">
      <c r="A5" s="165" t="s">
        <v>47</v>
      </c>
      <c r="B5" s="166"/>
      <c r="C5" s="166"/>
      <c r="D5" s="166"/>
      <c r="E5" s="166"/>
      <c r="F5" s="166"/>
      <c r="G5" s="166"/>
      <c r="H5" s="166"/>
      <c r="I5" s="166"/>
      <c r="J5" s="166"/>
      <c r="K5" s="166"/>
      <c r="L5" s="167"/>
    </row>
    <row r="6" spans="1:16" ht="5.0999999999999996" customHeight="1" x14ac:dyDescent="0.25">
      <c r="A6" s="122"/>
      <c r="B6" s="122"/>
      <c r="C6" s="122"/>
    </row>
    <row r="7" spans="1:16" x14ac:dyDescent="0.25">
      <c r="A7" s="24" t="s">
        <v>4</v>
      </c>
      <c r="B7" s="24" t="s">
        <v>5</v>
      </c>
      <c r="C7" s="23" t="s">
        <v>53</v>
      </c>
      <c r="D7" s="160" t="s">
        <v>67</v>
      </c>
      <c r="E7" s="161"/>
      <c r="F7" s="161"/>
      <c r="G7" s="161"/>
      <c r="H7" s="161"/>
      <c r="I7" s="161"/>
      <c r="J7" s="161"/>
      <c r="K7" s="161"/>
      <c r="L7" s="161"/>
      <c r="M7" s="161"/>
      <c r="N7" s="161"/>
      <c r="O7" s="161"/>
      <c r="P7" s="162"/>
    </row>
    <row r="8" spans="1:16" ht="6" customHeight="1" x14ac:dyDescent="0.25">
      <c r="A8" s="16"/>
      <c r="B8" s="17"/>
      <c r="C8" s="16"/>
      <c r="D8" s="18"/>
    </row>
    <row r="9" spans="1:16" ht="15" customHeight="1" x14ac:dyDescent="0.25">
      <c r="A9" s="34" t="s">
        <v>78</v>
      </c>
      <c r="B9" s="35"/>
      <c r="C9" s="30"/>
      <c r="D9" s="49" t="s">
        <v>103</v>
      </c>
      <c r="E9" s="61" t="s">
        <v>55</v>
      </c>
      <c r="F9" s="61" t="s">
        <v>56</v>
      </c>
      <c r="G9" s="61" t="s">
        <v>66</v>
      </c>
      <c r="H9" s="61" t="s">
        <v>79</v>
      </c>
      <c r="I9" s="61" t="s">
        <v>80</v>
      </c>
      <c r="J9" s="61" t="s">
        <v>81</v>
      </c>
      <c r="K9" s="61" t="s">
        <v>82</v>
      </c>
      <c r="L9" s="61" t="s">
        <v>105</v>
      </c>
      <c r="M9" s="61" t="s">
        <v>104</v>
      </c>
      <c r="N9" s="61" t="s">
        <v>83</v>
      </c>
      <c r="O9" s="61" t="s">
        <v>101</v>
      </c>
      <c r="P9" s="61" t="s">
        <v>64</v>
      </c>
    </row>
    <row r="10" spans="1:16" ht="15" customHeight="1" x14ac:dyDescent="0.25">
      <c r="A10" s="171" t="e">
        <f>'Geral resumido'!#REF!</f>
        <v>#REF!</v>
      </c>
      <c r="B10" s="12" t="s">
        <v>48</v>
      </c>
      <c r="C10" s="30" t="s">
        <v>53</v>
      </c>
      <c r="D10" s="175">
        <v>32000</v>
      </c>
      <c r="E10" s="36"/>
      <c r="F10" s="36"/>
      <c r="G10" s="36"/>
      <c r="H10" s="36"/>
      <c r="I10" s="168">
        <v>38900</v>
      </c>
      <c r="J10" s="36"/>
      <c r="K10" s="36"/>
      <c r="L10" s="36"/>
      <c r="M10" s="36"/>
      <c r="N10" s="168">
        <v>45200</v>
      </c>
      <c r="O10" s="36"/>
      <c r="P10" s="36"/>
    </row>
    <row r="11" spans="1:16" ht="15" customHeight="1" x14ac:dyDescent="0.25">
      <c r="A11" s="172"/>
      <c r="B11" s="32" t="s">
        <v>50</v>
      </c>
      <c r="C11" s="30" t="s">
        <v>53</v>
      </c>
      <c r="D11" s="176"/>
      <c r="E11" s="36"/>
      <c r="F11" s="36"/>
      <c r="G11" s="36"/>
      <c r="H11" s="36"/>
      <c r="I11" s="169"/>
      <c r="J11" s="36"/>
      <c r="K11" s="36"/>
      <c r="L11" s="36"/>
      <c r="M11" s="36"/>
      <c r="N11" s="169"/>
      <c r="O11" s="36"/>
      <c r="P11" s="36"/>
    </row>
    <row r="12" spans="1:16" x14ac:dyDescent="0.25">
      <c r="A12" s="172"/>
      <c r="B12" s="12" t="s">
        <v>51</v>
      </c>
      <c r="C12" s="30" t="s">
        <v>53</v>
      </c>
      <c r="D12" s="176"/>
      <c r="E12" s="36"/>
      <c r="F12" s="36"/>
      <c r="G12" s="36"/>
      <c r="H12" s="36"/>
      <c r="I12" s="169"/>
      <c r="J12" s="36"/>
      <c r="K12" s="36"/>
      <c r="L12" s="36"/>
      <c r="M12" s="36"/>
      <c r="N12" s="169"/>
      <c r="O12" s="36"/>
      <c r="P12" s="36"/>
    </row>
    <row r="13" spans="1:16" ht="15" customHeight="1" x14ac:dyDescent="0.25">
      <c r="A13" s="172"/>
      <c r="B13" s="12" t="s">
        <v>52</v>
      </c>
      <c r="C13" s="30" t="s">
        <v>53</v>
      </c>
      <c r="D13" s="176"/>
      <c r="E13" s="36"/>
      <c r="F13" s="36"/>
      <c r="G13" s="36"/>
      <c r="H13" s="36"/>
      <c r="I13" s="169"/>
      <c r="J13" s="36"/>
      <c r="K13" s="36"/>
      <c r="L13" s="36"/>
      <c r="M13" s="36"/>
      <c r="N13" s="169"/>
      <c r="O13" s="36"/>
      <c r="P13" s="36"/>
    </row>
    <row r="14" spans="1:16" ht="15" customHeight="1" x14ac:dyDescent="0.25">
      <c r="A14" s="173"/>
      <c r="B14" s="12" t="s">
        <v>54</v>
      </c>
      <c r="C14" s="30" t="s">
        <v>53</v>
      </c>
      <c r="D14" s="177"/>
      <c r="E14" s="36"/>
      <c r="F14" s="36"/>
      <c r="G14" s="36"/>
      <c r="H14" s="36"/>
      <c r="I14" s="170"/>
      <c r="J14" s="36"/>
      <c r="K14" s="36"/>
      <c r="L14" s="36"/>
      <c r="M14" s="36"/>
      <c r="N14" s="170"/>
      <c r="O14" s="36"/>
      <c r="P14" s="36"/>
    </row>
    <row r="15" spans="1:16" ht="15" customHeight="1" x14ac:dyDescent="0.25">
      <c r="A15" s="33" t="e">
        <f>A10+1</f>
        <v>#REF!</v>
      </c>
      <c r="B15" s="7" t="s">
        <v>44</v>
      </c>
      <c r="C15" s="30" t="s">
        <v>53</v>
      </c>
      <c r="D15" s="36"/>
      <c r="E15" s="36"/>
      <c r="F15" s="36"/>
      <c r="G15" s="36"/>
      <c r="H15" s="36"/>
      <c r="I15" s="36"/>
      <c r="J15" s="36"/>
      <c r="K15" s="36"/>
      <c r="L15" s="36">
        <v>12897</v>
      </c>
      <c r="M15" s="36">
        <v>10400</v>
      </c>
      <c r="N15" s="36">
        <v>15150</v>
      </c>
      <c r="O15" s="36"/>
      <c r="P15" s="36"/>
    </row>
    <row r="16" spans="1:16" ht="15" customHeight="1" x14ac:dyDescent="0.25">
      <c r="A16" s="56" t="e">
        <f>A15+1</f>
        <v>#REF!</v>
      </c>
      <c r="B16" s="25" t="s">
        <v>45</v>
      </c>
      <c r="C16" s="30" t="s">
        <v>53</v>
      </c>
      <c r="D16" s="36"/>
      <c r="E16" s="36"/>
      <c r="F16" s="36"/>
      <c r="G16" s="36"/>
      <c r="H16" s="36"/>
      <c r="I16" s="36"/>
      <c r="J16" s="36">
        <v>750000</v>
      </c>
      <c r="K16" s="36"/>
      <c r="L16" s="36"/>
      <c r="M16" s="36"/>
      <c r="N16" s="36"/>
      <c r="O16" s="36"/>
      <c r="P16" s="36"/>
    </row>
    <row r="18" spans="1:9" x14ac:dyDescent="0.25">
      <c r="D18" s="157" t="s">
        <v>68</v>
      </c>
      <c r="E18" s="157"/>
      <c r="F18" s="158" t="s">
        <v>69</v>
      </c>
      <c r="G18" s="158"/>
      <c r="H18" s="159" t="s">
        <v>70</v>
      </c>
      <c r="I18" s="159"/>
    </row>
    <row r="19" spans="1:9" x14ac:dyDescent="0.25">
      <c r="A19" s="171" t="e">
        <f>A10</f>
        <v>#REF!</v>
      </c>
      <c r="B19" s="12" t="s">
        <v>48</v>
      </c>
      <c r="C19" s="30" t="s">
        <v>53</v>
      </c>
      <c r="D19" s="178">
        <f t="shared" ref="D19:D25" si="0">MIN(D10:P10)</f>
        <v>32000</v>
      </c>
      <c r="E19" s="179"/>
      <c r="F19" s="178">
        <f t="shared" ref="F19:F25" si="1">(D19+H19)/2</f>
        <v>38600</v>
      </c>
      <c r="G19" s="184"/>
      <c r="H19" s="178">
        <f t="shared" ref="H19:H25" si="2">MAX(D10:P10)</f>
        <v>45200</v>
      </c>
      <c r="I19" s="184"/>
    </row>
    <row r="20" spans="1:9" x14ac:dyDescent="0.25">
      <c r="A20" s="172"/>
      <c r="B20" s="32" t="s">
        <v>50</v>
      </c>
      <c r="C20" s="30" t="s">
        <v>53</v>
      </c>
      <c r="D20" s="180"/>
      <c r="E20" s="181"/>
      <c r="F20" s="185"/>
      <c r="G20" s="186"/>
      <c r="H20" s="185"/>
      <c r="I20" s="186"/>
    </row>
    <row r="21" spans="1:9" x14ac:dyDescent="0.25">
      <c r="A21" s="172"/>
      <c r="B21" s="12" t="s">
        <v>51</v>
      </c>
      <c r="C21" s="30" t="s">
        <v>53</v>
      </c>
      <c r="D21" s="180"/>
      <c r="E21" s="181"/>
      <c r="F21" s="185"/>
      <c r="G21" s="186"/>
      <c r="H21" s="185"/>
      <c r="I21" s="186"/>
    </row>
    <row r="22" spans="1:9" x14ac:dyDescent="0.25">
      <c r="A22" s="172"/>
      <c r="B22" s="12" t="s">
        <v>52</v>
      </c>
      <c r="C22" s="30" t="s">
        <v>53</v>
      </c>
      <c r="D22" s="180"/>
      <c r="E22" s="181"/>
      <c r="F22" s="185"/>
      <c r="G22" s="186"/>
      <c r="H22" s="185"/>
      <c r="I22" s="186"/>
    </row>
    <row r="23" spans="1:9" x14ac:dyDescent="0.25">
      <c r="A23" s="173"/>
      <c r="B23" s="12" t="s">
        <v>54</v>
      </c>
      <c r="C23" s="30" t="s">
        <v>53</v>
      </c>
      <c r="D23" s="182"/>
      <c r="E23" s="183"/>
      <c r="F23" s="187"/>
      <c r="G23" s="188"/>
      <c r="H23" s="187"/>
      <c r="I23" s="188"/>
    </row>
    <row r="24" spans="1:9" x14ac:dyDescent="0.25">
      <c r="A24" s="37" t="e">
        <f>A19+1</f>
        <v>#REF!</v>
      </c>
      <c r="B24" s="7" t="s">
        <v>44</v>
      </c>
      <c r="C24" s="30" t="s">
        <v>53</v>
      </c>
      <c r="D24" s="174">
        <f t="shared" si="0"/>
        <v>10400</v>
      </c>
      <c r="E24" s="162"/>
      <c r="F24" s="174">
        <f t="shared" si="1"/>
        <v>12775</v>
      </c>
      <c r="G24" s="162"/>
      <c r="H24" s="174">
        <f t="shared" si="2"/>
        <v>15150</v>
      </c>
      <c r="I24" s="162"/>
    </row>
    <row r="25" spans="1:9" x14ac:dyDescent="0.25">
      <c r="A25" s="56" t="e">
        <f>A24+1</f>
        <v>#REF!</v>
      </c>
      <c r="B25" s="25" t="s">
        <v>45</v>
      </c>
      <c r="C25" s="30" t="s">
        <v>53</v>
      </c>
      <c r="D25" s="174">
        <f t="shared" si="0"/>
        <v>750000</v>
      </c>
      <c r="E25" s="162"/>
      <c r="F25" s="174">
        <f t="shared" si="1"/>
        <v>750000</v>
      </c>
      <c r="G25" s="162"/>
      <c r="H25" s="174">
        <f t="shared" si="2"/>
        <v>750000</v>
      </c>
      <c r="I25" s="162"/>
    </row>
  </sheetData>
  <mergeCells count="23">
    <mergeCell ref="A19:A23"/>
    <mergeCell ref="A10:A14"/>
    <mergeCell ref="H24:I24"/>
    <mergeCell ref="H25:I25"/>
    <mergeCell ref="D24:E24"/>
    <mergeCell ref="D25:E25"/>
    <mergeCell ref="F24:G24"/>
    <mergeCell ref="F25:G25"/>
    <mergeCell ref="D10:D14"/>
    <mergeCell ref="I10:I14"/>
    <mergeCell ref="D19:E23"/>
    <mergeCell ref="F19:G23"/>
    <mergeCell ref="H19:I23"/>
    <mergeCell ref="D18:E18"/>
    <mergeCell ref="F18:G18"/>
    <mergeCell ref="H18:I18"/>
    <mergeCell ref="D7:P7"/>
    <mergeCell ref="N10:N14"/>
    <mergeCell ref="A5:L5"/>
    <mergeCell ref="D1:K1"/>
    <mergeCell ref="D2:K2"/>
    <mergeCell ref="D3:K3"/>
    <mergeCell ref="A6:C6"/>
  </mergeCells>
  <conditionalFormatting sqref="D10:P10">
    <cfRule type="cellIs" dxfId="23" priority="27" operator="equal">
      <formula>$H$19</formula>
    </cfRule>
    <cfRule type="cellIs" dxfId="22" priority="28" operator="equal">
      <formula>$D$19</formula>
    </cfRule>
  </conditionalFormatting>
  <conditionalFormatting sqref="E11:H11 J11:M11 O11:P11">
    <cfRule type="cellIs" dxfId="21" priority="21" operator="equal">
      <formula>$H$20</formula>
    </cfRule>
    <cfRule type="cellIs" dxfId="20" priority="22" operator="equal">
      <formula>$D$20</formula>
    </cfRule>
  </conditionalFormatting>
  <conditionalFormatting sqref="E12:H12 J12:M12 O12:P12">
    <cfRule type="cellIs" dxfId="19" priority="13" operator="equal">
      <formula>$H$21</formula>
    </cfRule>
    <cfRule type="cellIs" dxfId="18" priority="14" operator="equal">
      <formula>$D$21</formula>
    </cfRule>
  </conditionalFormatting>
  <conditionalFormatting sqref="E13:H13 J13:M13 O13:P13">
    <cfRule type="cellIs" dxfId="17" priority="11" operator="equal">
      <formula>$H$22</formula>
    </cfRule>
    <cfRule type="cellIs" dxfId="16" priority="12" operator="equal">
      <formula>$D$22</formula>
    </cfRule>
  </conditionalFormatting>
  <conditionalFormatting sqref="E14:H14 J14:M14 O14:P14">
    <cfRule type="cellIs" dxfId="15" priority="7" operator="equal">
      <formula>$H$23</formula>
    </cfRule>
    <cfRule type="cellIs" dxfId="14" priority="8" operator="equal">
      <formula>$D$23</formula>
    </cfRule>
  </conditionalFormatting>
  <conditionalFormatting sqref="D15:P15">
    <cfRule type="cellIs" dxfId="13" priority="5" operator="equal">
      <formula>$H$24</formula>
    </cfRule>
    <cfRule type="cellIs" dxfId="12" priority="6" operator="equal">
      <formula>$D$24</formula>
    </cfRule>
  </conditionalFormatting>
  <conditionalFormatting sqref="D16:P16">
    <cfRule type="cellIs" dxfId="11" priority="3" operator="equal">
      <formula>$H$25</formula>
    </cfRule>
    <cfRule type="cellIs" dxfId="10" priority="4" operator="equal">
      <formula>$D$25</formula>
    </cfRule>
  </conditionalFormatting>
  <conditionalFormatting sqref="D10:P10 D15:P16 E11:H14 J11:M14 O11:P14">
    <cfRule type="cellIs" dxfId="9" priority="2" operator="equal">
      <formula>0</formula>
    </cfRule>
  </conditionalFormatting>
  <conditionalFormatting sqref="D9">
    <cfRule type="cellIs" dxfId="8" priority="1" operator="equal">
      <formula>0</formula>
    </cfRule>
  </conditionalFormatting>
  <pageMargins left="0.31496062992125984" right="0.31496062992125984" top="0.59055118110236227" bottom="0.39370078740157483"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40"/>
  <sheetViews>
    <sheetView showGridLines="0" topLeftCell="A13" workbookViewId="0">
      <selection activeCell="Z19" sqref="Z19"/>
    </sheetView>
  </sheetViews>
  <sheetFormatPr defaultColWidth="9.140625" defaultRowHeight="15" x14ac:dyDescent="0.25"/>
  <cols>
    <col min="1" max="1" width="3.85546875" style="13" customWidth="1"/>
    <col min="2" max="2" width="40.85546875" style="13" customWidth="1"/>
    <col min="3" max="3" width="29.140625" style="13" customWidth="1"/>
    <col min="4" max="4" width="15.140625" style="13" customWidth="1"/>
    <col min="5" max="21" width="2.7109375" style="13" customWidth="1"/>
    <col min="22" max="22" width="35.85546875" style="13" customWidth="1"/>
    <col min="23" max="16384" width="9.140625" style="13"/>
  </cols>
  <sheetData>
    <row r="1" spans="1:22" ht="16.5" customHeight="1" x14ac:dyDescent="0.25">
      <c r="A1" s="63"/>
      <c r="B1" s="63"/>
      <c r="C1" s="63"/>
      <c r="D1" s="63"/>
    </row>
    <row r="2" spans="1:22" ht="81" customHeight="1" x14ac:dyDescent="0.25">
      <c r="A2" s="64" t="s">
        <v>4</v>
      </c>
      <c r="B2" s="65" t="s">
        <v>102</v>
      </c>
      <c r="C2" s="65" t="s">
        <v>109</v>
      </c>
      <c r="D2" s="65" t="s">
        <v>110</v>
      </c>
      <c r="E2" s="66" t="s">
        <v>111</v>
      </c>
      <c r="F2" s="66" t="s">
        <v>112</v>
      </c>
      <c r="G2" s="66" t="s">
        <v>113</v>
      </c>
      <c r="H2" s="66" t="s">
        <v>114</v>
      </c>
      <c r="I2" s="66" t="s">
        <v>115</v>
      </c>
      <c r="J2" s="66" t="s">
        <v>116</v>
      </c>
      <c r="K2" s="66" t="s">
        <v>117</v>
      </c>
      <c r="L2" s="66" t="s">
        <v>118</v>
      </c>
      <c r="M2" s="66" t="s">
        <v>119</v>
      </c>
      <c r="N2" s="66" t="s">
        <v>120</v>
      </c>
      <c r="O2" s="66" t="s">
        <v>121</v>
      </c>
      <c r="P2" s="66" t="s">
        <v>122</v>
      </c>
      <c r="Q2" s="66" t="s">
        <v>123</v>
      </c>
      <c r="R2" s="66" t="s">
        <v>124</v>
      </c>
      <c r="S2" s="66" t="s">
        <v>125</v>
      </c>
      <c r="T2" s="66" t="s">
        <v>126</v>
      </c>
      <c r="U2" s="66" t="s">
        <v>127</v>
      </c>
      <c r="V2" s="67" t="s">
        <v>128</v>
      </c>
    </row>
    <row r="3" spans="1:22" x14ac:dyDescent="0.25">
      <c r="A3" s="68">
        <v>1</v>
      </c>
      <c r="B3" s="69" t="s">
        <v>129</v>
      </c>
      <c r="C3" s="69" t="s">
        <v>130</v>
      </c>
      <c r="D3" s="70">
        <v>3134326655</v>
      </c>
      <c r="E3" s="71"/>
      <c r="F3" s="71"/>
      <c r="G3" s="71"/>
      <c r="H3" s="71"/>
      <c r="I3" s="71"/>
      <c r="J3" s="71"/>
      <c r="K3" s="71"/>
      <c r="L3" s="71"/>
      <c r="M3" s="71"/>
      <c r="N3" s="71">
        <v>1</v>
      </c>
      <c r="O3" s="71"/>
      <c r="P3" s="71"/>
      <c r="Q3" s="71"/>
      <c r="R3" s="71"/>
      <c r="S3" s="71"/>
      <c r="T3" s="71"/>
      <c r="U3" s="71"/>
      <c r="V3" s="71" t="s">
        <v>131</v>
      </c>
    </row>
    <row r="4" spans="1:22" x14ac:dyDescent="0.25">
      <c r="A4" s="68">
        <f t="shared" ref="A4:A36" si="0">A3+1</f>
        <v>2</v>
      </c>
      <c r="B4" s="69" t="s">
        <v>132</v>
      </c>
      <c r="C4" s="69" t="s">
        <v>133</v>
      </c>
      <c r="D4" s="72">
        <v>3432166700</v>
      </c>
      <c r="E4" s="71">
        <v>1</v>
      </c>
      <c r="F4" s="71">
        <v>1</v>
      </c>
      <c r="G4" s="71">
        <v>1</v>
      </c>
      <c r="H4" s="71">
        <v>1</v>
      </c>
      <c r="I4" s="71">
        <v>1</v>
      </c>
      <c r="J4" s="71">
        <v>1</v>
      </c>
      <c r="K4" s="71">
        <v>1</v>
      </c>
      <c r="L4" s="71">
        <v>1</v>
      </c>
      <c r="M4" s="71"/>
      <c r="N4" s="71">
        <v>1</v>
      </c>
      <c r="O4" s="71">
        <v>1</v>
      </c>
      <c r="P4" s="71">
        <v>1</v>
      </c>
      <c r="Q4" s="71">
        <v>1</v>
      </c>
      <c r="R4" s="71">
        <v>1</v>
      </c>
      <c r="S4" s="71">
        <v>1</v>
      </c>
      <c r="T4" s="71">
        <v>1</v>
      </c>
      <c r="U4" s="71">
        <v>1</v>
      </c>
      <c r="V4" s="71" t="s">
        <v>134</v>
      </c>
    </row>
    <row r="5" spans="1:22" x14ac:dyDescent="0.25">
      <c r="A5" s="68">
        <f t="shared" si="0"/>
        <v>3</v>
      </c>
      <c r="B5" s="69" t="s">
        <v>135</v>
      </c>
      <c r="C5" s="69" t="s">
        <v>136</v>
      </c>
      <c r="D5" s="70">
        <v>6238771219</v>
      </c>
      <c r="E5" s="71">
        <v>1</v>
      </c>
      <c r="F5" s="71">
        <v>1</v>
      </c>
      <c r="G5" s="71">
        <v>1</v>
      </c>
      <c r="H5" s="71">
        <v>1</v>
      </c>
      <c r="I5" s="71">
        <v>1</v>
      </c>
      <c r="J5" s="71">
        <v>1</v>
      </c>
      <c r="K5" s="71">
        <v>1</v>
      </c>
      <c r="L5" s="71">
        <v>1</v>
      </c>
      <c r="M5" s="71"/>
      <c r="N5" s="71">
        <v>1</v>
      </c>
      <c r="O5" s="71">
        <v>1</v>
      </c>
      <c r="P5" s="71">
        <v>1</v>
      </c>
      <c r="Q5" s="71">
        <v>1</v>
      </c>
      <c r="R5" s="71">
        <v>1</v>
      </c>
      <c r="S5" s="71">
        <v>1</v>
      </c>
      <c r="T5" s="71">
        <v>1</v>
      </c>
      <c r="U5" s="71">
        <v>1</v>
      </c>
      <c r="V5" s="71" t="s">
        <v>134</v>
      </c>
    </row>
    <row r="6" spans="1:22" ht="15" customHeight="1" x14ac:dyDescent="0.25">
      <c r="A6" s="68">
        <f t="shared" si="0"/>
        <v>4</v>
      </c>
      <c r="B6" s="69" t="s">
        <v>137</v>
      </c>
      <c r="C6" s="69" t="s">
        <v>138</v>
      </c>
      <c r="D6" s="70">
        <v>9132312063</v>
      </c>
      <c r="E6" s="71">
        <v>1</v>
      </c>
      <c r="F6" s="71">
        <v>1</v>
      </c>
      <c r="G6" s="71">
        <v>1</v>
      </c>
      <c r="H6" s="71">
        <v>1</v>
      </c>
      <c r="I6" s="71">
        <v>1</v>
      </c>
      <c r="J6" s="71">
        <v>1</v>
      </c>
      <c r="K6" s="71">
        <v>1</v>
      </c>
      <c r="L6" s="71">
        <v>1</v>
      </c>
      <c r="M6" s="71"/>
      <c r="N6" s="71">
        <v>1</v>
      </c>
      <c r="O6" s="71">
        <v>1</v>
      </c>
      <c r="P6" s="71">
        <v>1</v>
      </c>
      <c r="Q6" s="71">
        <v>1</v>
      </c>
      <c r="R6" s="71">
        <v>1</v>
      </c>
      <c r="S6" s="71">
        <v>1</v>
      </c>
      <c r="T6" s="71">
        <v>1</v>
      </c>
      <c r="U6" s="71">
        <v>1</v>
      </c>
      <c r="V6" s="71" t="s">
        <v>134</v>
      </c>
    </row>
    <row r="7" spans="1:22" x14ac:dyDescent="0.25">
      <c r="A7" s="68">
        <f t="shared" si="0"/>
        <v>5</v>
      </c>
      <c r="B7" s="69" t="s">
        <v>139</v>
      </c>
      <c r="C7" s="73" t="s">
        <v>140</v>
      </c>
      <c r="D7" s="70">
        <v>3131439292</v>
      </c>
      <c r="E7" s="71">
        <v>1</v>
      </c>
      <c r="F7" s="71">
        <v>1</v>
      </c>
      <c r="G7" s="71">
        <v>1</v>
      </c>
      <c r="H7" s="71">
        <v>1</v>
      </c>
      <c r="I7" s="71">
        <v>1</v>
      </c>
      <c r="J7" s="71">
        <v>1</v>
      </c>
      <c r="K7" s="71">
        <v>1</v>
      </c>
      <c r="L7" s="71"/>
      <c r="M7" s="71"/>
      <c r="N7" s="71"/>
      <c r="O7" s="71"/>
      <c r="P7" s="71"/>
      <c r="Q7" s="71"/>
      <c r="R7" s="71"/>
      <c r="S7" s="71"/>
      <c r="T7" s="71"/>
      <c r="U7" s="71"/>
      <c r="V7" s="71" t="s">
        <v>134</v>
      </c>
    </row>
    <row r="8" spans="1:22" x14ac:dyDescent="0.25">
      <c r="A8" s="68">
        <f t="shared" si="0"/>
        <v>6</v>
      </c>
      <c r="B8" s="69" t="s">
        <v>141</v>
      </c>
      <c r="C8" s="69" t="s">
        <v>142</v>
      </c>
      <c r="D8" s="70">
        <v>7932163400</v>
      </c>
      <c r="E8" s="71">
        <v>1</v>
      </c>
      <c r="F8" s="71">
        <v>1</v>
      </c>
      <c r="G8" s="71">
        <v>1</v>
      </c>
      <c r="H8" s="71">
        <v>1</v>
      </c>
      <c r="I8" s="71">
        <v>1</v>
      </c>
      <c r="J8" s="71">
        <v>1</v>
      </c>
      <c r="K8" s="71">
        <v>1</v>
      </c>
      <c r="L8" s="71"/>
      <c r="M8" s="71"/>
      <c r="N8" s="71"/>
      <c r="O8" s="71"/>
      <c r="P8" s="71"/>
      <c r="Q8" s="71"/>
      <c r="R8" s="71"/>
      <c r="S8" s="71"/>
      <c r="T8" s="71"/>
      <c r="U8" s="71"/>
      <c r="V8" s="71" t="s">
        <v>143</v>
      </c>
    </row>
    <row r="9" spans="1:22" x14ac:dyDescent="0.25">
      <c r="A9" s="68">
        <f t="shared" si="0"/>
        <v>7</v>
      </c>
      <c r="B9" s="69" t="s">
        <v>144</v>
      </c>
      <c r="C9" s="69" t="s">
        <v>145</v>
      </c>
      <c r="D9" s="70">
        <v>1139339007</v>
      </c>
      <c r="E9" s="71">
        <v>1</v>
      </c>
      <c r="F9" s="71">
        <v>1</v>
      </c>
      <c r="G9" s="71">
        <v>1</v>
      </c>
      <c r="H9" s="71">
        <v>1</v>
      </c>
      <c r="I9" s="71">
        <v>1</v>
      </c>
      <c r="J9" s="71">
        <v>1</v>
      </c>
      <c r="K9" s="71">
        <v>1</v>
      </c>
      <c r="L9" s="71"/>
      <c r="M9" s="71"/>
      <c r="N9" s="71"/>
      <c r="O9" s="71"/>
      <c r="P9" s="71"/>
      <c r="Q9" s="71"/>
      <c r="R9" s="71"/>
      <c r="S9" s="71"/>
      <c r="T9" s="71"/>
      <c r="U9" s="71"/>
      <c r="V9" s="71" t="s">
        <v>134</v>
      </c>
    </row>
    <row r="10" spans="1:22" x14ac:dyDescent="0.25">
      <c r="A10" s="68">
        <f t="shared" si="0"/>
        <v>8</v>
      </c>
      <c r="B10" s="69" t="s">
        <v>146</v>
      </c>
      <c r="C10" s="69" t="s">
        <v>147</v>
      </c>
      <c r="D10" s="70">
        <v>3432161070</v>
      </c>
      <c r="E10" s="71">
        <v>1</v>
      </c>
      <c r="F10" s="71">
        <v>1</v>
      </c>
      <c r="G10" s="71">
        <v>1</v>
      </c>
      <c r="H10" s="71">
        <v>1</v>
      </c>
      <c r="I10" s="71">
        <v>1</v>
      </c>
      <c r="J10" s="71">
        <v>1</v>
      </c>
      <c r="K10" s="71">
        <v>1</v>
      </c>
      <c r="L10" s="71"/>
      <c r="M10" s="71"/>
      <c r="N10" s="71"/>
      <c r="O10" s="71"/>
      <c r="P10" s="71"/>
      <c r="Q10" s="71"/>
      <c r="R10" s="71"/>
      <c r="S10" s="71"/>
      <c r="T10" s="71"/>
      <c r="U10" s="71"/>
      <c r="V10" s="71" t="s">
        <v>148</v>
      </c>
    </row>
    <row r="11" spans="1:22" x14ac:dyDescent="0.25">
      <c r="A11" s="68">
        <f t="shared" si="0"/>
        <v>9</v>
      </c>
      <c r="B11" s="69" t="s">
        <v>149</v>
      </c>
      <c r="C11" s="69" t="s">
        <v>150</v>
      </c>
      <c r="D11" s="70">
        <v>6299636345</v>
      </c>
      <c r="E11" s="71"/>
      <c r="F11" s="71"/>
      <c r="G11" s="71"/>
      <c r="H11" s="71"/>
      <c r="I11" s="71"/>
      <c r="J11" s="71"/>
      <c r="K11" s="71"/>
      <c r="L11" s="71"/>
      <c r="M11" s="71"/>
      <c r="N11" s="71">
        <v>1</v>
      </c>
      <c r="O11" s="71"/>
      <c r="P11" s="71"/>
      <c r="Q11" s="71"/>
      <c r="R11" s="71"/>
      <c r="S11" s="71"/>
      <c r="T11" s="71"/>
      <c r="U11" s="71"/>
      <c r="V11" s="71" t="s">
        <v>151</v>
      </c>
    </row>
    <row r="12" spans="1:22" x14ac:dyDescent="0.25">
      <c r="A12" s="68">
        <f t="shared" si="0"/>
        <v>10</v>
      </c>
      <c r="B12" s="69" t="s">
        <v>152</v>
      </c>
      <c r="C12" s="69" t="s">
        <v>153</v>
      </c>
      <c r="D12" s="70">
        <v>1938523856</v>
      </c>
      <c r="E12" s="71"/>
      <c r="F12" s="71"/>
      <c r="G12" s="71"/>
      <c r="H12" s="71"/>
      <c r="I12" s="71"/>
      <c r="J12" s="71"/>
      <c r="K12" s="71"/>
      <c r="L12" s="71"/>
      <c r="M12" s="71"/>
      <c r="N12" s="71">
        <v>1</v>
      </c>
      <c r="O12" s="71"/>
      <c r="P12" s="71"/>
      <c r="Q12" s="71"/>
      <c r="R12" s="71"/>
      <c r="S12" s="71"/>
      <c r="T12" s="71"/>
      <c r="U12" s="71"/>
      <c r="V12" s="71" t="s">
        <v>154</v>
      </c>
    </row>
    <row r="13" spans="1:22" x14ac:dyDescent="0.25">
      <c r="A13" s="68">
        <f t="shared" si="0"/>
        <v>11</v>
      </c>
      <c r="B13" s="69" t="s">
        <v>155</v>
      </c>
      <c r="C13" s="69" t="s">
        <v>156</v>
      </c>
      <c r="D13" s="70">
        <v>7121077500</v>
      </c>
      <c r="E13" s="71"/>
      <c r="F13" s="71"/>
      <c r="G13" s="71"/>
      <c r="H13" s="71"/>
      <c r="I13" s="71"/>
      <c r="J13" s="71"/>
      <c r="K13" s="71"/>
      <c r="L13" s="71">
        <v>1</v>
      </c>
      <c r="M13" s="71"/>
      <c r="N13" s="71"/>
      <c r="O13" s="71">
        <v>1</v>
      </c>
      <c r="P13" s="71">
        <v>1</v>
      </c>
      <c r="Q13" s="71">
        <v>1</v>
      </c>
      <c r="R13" s="71">
        <v>1</v>
      </c>
      <c r="S13" s="71"/>
      <c r="T13" s="71">
        <v>1</v>
      </c>
      <c r="U13" s="71"/>
      <c r="V13" s="71" t="s">
        <v>154</v>
      </c>
    </row>
    <row r="14" spans="1:22" x14ac:dyDescent="0.25">
      <c r="A14" s="68">
        <f t="shared" si="0"/>
        <v>12</v>
      </c>
      <c r="B14" s="69" t="s">
        <v>157</v>
      </c>
      <c r="C14" s="69" t="s">
        <v>158</v>
      </c>
      <c r="D14" s="70">
        <v>3134741000</v>
      </c>
      <c r="E14" s="71"/>
      <c r="F14" s="71"/>
      <c r="G14" s="71"/>
      <c r="H14" s="71"/>
      <c r="I14" s="71"/>
      <c r="J14" s="71"/>
      <c r="K14" s="71"/>
      <c r="L14" s="71">
        <v>1</v>
      </c>
      <c r="M14" s="71"/>
      <c r="N14" s="71"/>
      <c r="O14" s="71">
        <v>1</v>
      </c>
      <c r="P14" s="71">
        <v>1</v>
      </c>
      <c r="Q14" s="71">
        <v>1</v>
      </c>
      <c r="R14" s="71">
        <v>1</v>
      </c>
      <c r="S14" s="71"/>
      <c r="T14" s="71">
        <v>1</v>
      </c>
      <c r="U14" s="71"/>
      <c r="V14" s="71" t="s">
        <v>154</v>
      </c>
    </row>
    <row r="15" spans="1:22" x14ac:dyDescent="0.25">
      <c r="A15" s="68">
        <f t="shared" si="0"/>
        <v>13</v>
      </c>
      <c r="B15" s="74" t="s">
        <v>159</v>
      </c>
      <c r="C15" s="69" t="s">
        <v>160</v>
      </c>
      <c r="D15" s="70">
        <v>8134711005</v>
      </c>
      <c r="E15" s="71"/>
      <c r="F15" s="71"/>
      <c r="G15" s="71"/>
      <c r="H15" s="71"/>
      <c r="I15" s="71"/>
      <c r="J15" s="71"/>
      <c r="K15" s="71"/>
      <c r="L15" s="71">
        <v>1</v>
      </c>
      <c r="M15" s="71"/>
      <c r="N15" s="71"/>
      <c r="O15" s="71">
        <v>1</v>
      </c>
      <c r="P15" s="71">
        <v>1</v>
      </c>
      <c r="Q15" s="71">
        <v>1</v>
      </c>
      <c r="R15" s="71">
        <v>1</v>
      </c>
      <c r="S15" s="71"/>
      <c r="T15" s="71">
        <v>1</v>
      </c>
      <c r="U15" s="71"/>
      <c r="V15" s="71" t="s">
        <v>151</v>
      </c>
    </row>
    <row r="16" spans="1:22" x14ac:dyDescent="0.25">
      <c r="A16" s="68">
        <f t="shared" si="0"/>
        <v>14</v>
      </c>
      <c r="B16" s="69" t="s">
        <v>81</v>
      </c>
      <c r="C16" s="69" t="s">
        <v>161</v>
      </c>
      <c r="D16" s="70" t="s">
        <v>162</v>
      </c>
      <c r="E16" s="71"/>
      <c r="F16" s="71"/>
      <c r="G16" s="71"/>
      <c r="H16" s="71"/>
      <c r="I16" s="71"/>
      <c r="J16" s="71"/>
      <c r="K16" s="71"/>
      <c r="L16" s="71"/>
      <c r="M16" s="71">
        <v>1</v>
      </c>
      <c r="N16" s="71"/>
      <c r="O16" s="71"/>
      <c r="P16" s="71"/>
      <c r="Q16" s="71"/>
      <c r="R16" s="71"/>
      <c r="S16" s="71"/>
      <c r="T16" s="71"/>
      <c r="U16" s="71"/>
      <c r="V16" s="71" t="s">
        <v>154</v>
      </c>
    </row>
    <row r="17" spans="1:22" x14ac:dyDescent="0.25">
      <c r="A17" s="68">
        <f t="shared" si="0"/>
        <v>15</v>
      </c>
      <c r="B17" s="69" t="s">
        <v>101</v>
      </c>
      <c r="C17" s="75" t="s">
        <v>163</v>
      </c>
      <c r="D17" s="70" t="s">
        <v>164</v>
      </c>
      <c r="E17" s="71"/>
      <c r="F17" s="71"/>
      <c r="G17" s="71"/>
      <c r="H17" s="71"/>
      <c r="I17" s="71"/>
      <c r="J17" s="71"/>
      <c r="K17" s="71"/>
      <c r="L17" s="71"/>
      <c r="M17" s="71">
        <v>1</v>
      </c>
      <c r="N17" s="71"/>
      <c r="O17" s="71"/>
      <c r="P17" s="71"/>
      <c r="Q17" s="71"/>
      <c r="R17" s="71"/>
      <c r="S17" s="71"/>
      <c r="T17" s="71"/>
      <c r="U17" s="71"/>
      <c r="V17" s="71" t="s">
        <v>154</v>
      </c>
    </row>
    <row r="18" spans="1:22" x14ac:dyDescent="0.25">
      <c r="A18" s="68">
        <f t="shared" si="0"/>
        <v>16</v>
      </c>
      <c r="B18" s="69" t="s">
        <v>82</v>
      </c>
      <c r="C18" s="69" t="s">
        <v>165</v>
      </c>
      <c r="D18" s="70">
        <v>1145226001</v>
      </c>
      <c r="E18" s="71"/>
      <c r="F18" s="71"/>
      <c r="G18" s="71"/>
      <c r="H18" s="71"/>
      <c r="I18" s="71"/>
      <c r="J18" s="71"/>
      <c r="K18" s="71"/>
      <c r="L18" s="71"/>
      <c r="M18" s="71">
        <v>1</v>
      </c>
      <c r="N18" s="71"/>
      <c r="O18" s="71"/>
      <c r="P18" s="71"/>
      <c r="Q18" s="71"/>
      <c r="R18" s="71"/>
      <c r="S18" s="71"/>
      <c r="T18" s="71"/>
      <c r="U18" s="71"/>
      <c r="V18" s="71" t="s">
        <v>134</v>
      </c>
    </row>
    <row r="19" spans="1:22" x14ac:dyDescent="0.25">
      <c r="A19" s="68">
        <f t="shared" si="0"/>
        <v>17</v>
      </c>
      <c r="B19" s="69" t="s">
        <v>166</v>
      </c>
      <c r="C19" s="69" t="s">
        <v>167</v>
      </c>
      <c r="D19" s="70">
        <v>1156942700</v>
      </c>
      <c r="E19" s="71"/>
      <c r="F19" s="71"/>
      <c r="G19" s="71"/>
      <c r="H19" s="71"/>
      <c r="I19" s="71"/>
      <c r="J19" s="71"/>
      <c r="K19" s="71"/>
      <c r="L19" s="71"/>
      <c r="M19" s="71"/>
      <c r="N19" s="71"/>
      <c r="O19" s="71"/>
      <c r="P19" s="71"/>
      <c r="Q19" s="71"/>
      <c r="R19" s="71"/>
      <c r="S19" s="71"/>
      <c r="T19" s="71"/>
      <c r="U19" s="71">
        <v>1</v>
      </c>
      <c r="V19" s="71" t="s">
        <v>168</v>
      </c>
    </row>
    <row r="20" spans="1:22" x14ac:dyDescent="0.25">
      <c r="A20" s="68">
        <f t="shared" si="0"/>
        <v>18</v>
      </c>
      <c r="B20" s="69" t="s">
        <v>169</v>
      </c>
      <c r="C20" s="69" t="s">
        <v>170</v>
      </c>
      <c r="D20" s="70">
        <v>6236058817</v>
      </c>
      <c r="E20" s="71"/>
      <c r="F20" s="71"/>
      <c r="G20" s="71"/>
      <c r="H20" s="71"/>
      <c r="I20" s="71"/>
      <c r="J20" s="71"/>
      <c r="K20" s="71"/>
      <c r="L20" s="71"/>
      <c r="M20" s="71"/>
      <c r="N20" s="71"/>
      <c r="O20" s="71"/>
      <c r="P20" s="71"/>
      <c r="Q20" s="71"/>
      <c r="R20" s="71"/>
      <c r="S20" s="71"/>
      <c r="T20" s="71"/>
      <c r="U20" s="71">
        <v>1</v>
      </c>
      <c r="V20" s="71" t="s">
        <v>134</v>
      </c>
    </row>
    <row r="21" spans="1:22" x14ac:dyDescent="0.25">
      <c r="A21" s="68">
        <f t="shared" si="0"/>
        <v>19</v>
      </c>
      <c r="B21" s="69" t="s">
        <v>171</v>
      </c>
      <c r="C21" s="69" t="s">
        <v>172</v>
      </c>
      <c r="D21" s="70">
        <v>4936646100</v>
      </c>
      <c r="E21" s="71"/>
      <c r="F21" s="71"/>
      <c r="G21" s="71"/>
      <c r="H21" s="71"/>
      <c r="I21" s="71"/>
      <c r="J21" s="71"/>
      <c r="K21" s="71"/>
      <c r="L21" s="71"/>
      <c r="M21" s="71"/>
      <c r="N21" s="71"/>
      <c r="O21" s="71"/>
      <c r="P21" s="71"/>
      <c r="Q21" s="71"/>
      <c r="R21" s="71"/>
      <c r="S21" s="71">
        <v>1</v>
      </c>
      <c r="T21" s="71"/>
      <c r="U21" s="71"/>
      <c r="V21" s="71" t="s">
        <v>154</v>
      </c>
    </row>
    <row r="22" spans="1:22" x14ac:dyDescent="0.25">
      <c r="A22" s="68">
        <f t="shared" si="0"/>
        <v>20</v>
      </c>
      <c r="B22" s="69" t="s">
        <v>173</v>
      </c>
      <c r="C22" s="69" t="s">
        <v>174</v>
      </c>
      <c r="D22" s="70">
        <v>5535541304</v>
      </c>
      <c r="E22" s="71"/>
      <c r="F22" s="71"/>
      <c r="G22" s="71"/>
      <c r="H22" s="71"/>
      <c r="I22" s="71"/>
      <c r="J22" s="71"/>
      <c r="K22" s="71"/>
      <c r="L22" s="71"/>
      <c r="M22" s="71"/>
      <c r="N22" s="71"/>
      <c r="O22" s="71"/>
      <c r="P22" s="71"/>
      <c r="Q22" s="71"/>
      <c r="R22" s="71"/>
      <c r="S22" s="71">
        <v>1</v>
      </c>
      <c r="T22" s="71"/>
      <c r="U22" s="71"/>
      <c r="V22" s="71" t="s">
        <v>154</v>
      </c>
    </row>
    <row r="23" spans="1:22" x14ac:dyDescent="0.25">
      <c r="A23" s="68">
        <f t="shared" si="0"/>
        <v>21</v>
      </c>
      <c r="B23" s="69" t="s">
        <v>75</v>
      </c>
      <c r="C23" s="69" t="s">
        <v>175</v>
      </c>
      <c r="D23" s="70">
        <v>4136433957</v>
      </c>
      <c r="E23" s="71"/>
      <c r="F23" s="71"/>
      <c r="G23" s="71"/>
      <c r="H23" s="71">
        <v>1</v>
      </c>
      <c r="I23" s="71"/>
      <c r="J23" s="71"/>
      <c r="K23" s="71"/>
      <c r="L23" s="71"/>
      <c r="M23" s="71"/>
      <c r="N23" s="71"/>
      <c r="O23" s="71"/>
      <c r="P23" s="71"/>
      <c r="Q23" s="71"/>
      <c r="R23" s="71"/>
      <c r="S23" s="71"/>
      <c r="T23" s="71"/>
      <c r="U23" s="71"/>
      <c r="V23" s="71" t="s">
        <v>154</v>
      </c>
    </row>
    <row r="24" spans="1:22" x14ac:dyDescent="0.25">
      <c r="A24" s="68">
        <f t="shared" si="0"/>
        <v>22</v>
      </c>
      <c r="B24" s="69" t="s">
        <v>176</v>
      </c>
      <c r="C24" s="69" t="s">
        <v>177</v>
      </c>
      <c r="D24" s="70">
        <v>7132461737</v>
      </c>
      <c r="E24" s="71"/>
      <c r="F24" s="71"/>
      <c r="G24" s="71"/>
      <c r="H24" s="71"/>
      <c r="I24" s="71"/>
      <c r="J24" s="71"/>
      <c r="K24" s="71"/>
      <c r="L24" s="71">
        <v>1</v>
      </c>
      <c r="M24" s="71"/>
      <c r="N24" s="71"/>
      <c r="O24" s="71">
        <v>1</v>
      </c>
      <c r="P24" s="71">
        <v>1</v>
      </c>
      <c r="Q24" s="71">
        <v>1</v>
      </c>
      <c r="R24" s="71">
        <v>1</v>
      </c>
      <c r="S24" s="71">
        <v>1</v>
      </c>
      <c r="T24" s="71">
        <v>1</v>
      </c>
      <c r="U24" s="71"/>
      <c r="V24" s="71" t="s">
        <v>134</v>
      </c>
    </row>
    <row r="25" spans="1:22" x14ac:dyDescent="0.25">
      <c r="A25" s="68">
        <f t="shared" si="0"/>
        <v>23</v>
      </c>
      <c r="B25" s="69" t="s">
        <v>178</v>
      </c>
      <c r="C25" s="69" t="s">
        <v>179</v>
      </c>
      <c r="D25" s="70">
        <v>3735219500</v>
      </c>
      <c r="E25" s="71"/>
      <c r="F25" s="71"/>
      <c r="G25" s="71"/>
      <c r="H25" s="71"/>
      <c r="I25" s="71"/>
      <c r="J25" s="71"/>
      <c r="K25" s="71"/>
      <c r="L25" s="71">
        <v>1</v>
      </c>
      <c r="M25" s="71"/>
      <c r="N25" s="71"/>
      <c r="O25" s="71">
        <v>1</v>
      </c>
      <c r="P25" s="71">
        <v>1</v>
      </c>
      <c r="Q25" s="71">
        <v>1</v>
      </c>
      <c r="R25" s="71">
        <v>1</v>
      </c>
      <c r="S25" s="71">
        <v>1</v>
      </c>
      <c r="T25" s="71">
        <v>1</v>
      </c>
      <c r="U25" s="71"/>
      <c r="V25" s="71" t="s">
        <v>180</v>
      </c>
    </row>
    <row r="26" spans="1:22" x14ac:dyDescent="0.25">
      <c r="A26" s="68">
        <f t="shared" si="0"/>
        <v>24</v>
      </c>
      <c r="B26" s="69" t="s">
        <v>181</v>
      </c>
      <c r="C26" s="69" t="s">
        <v>182</v>
      </c>
      <c r="D26" s="70">
        <v>3836906144</v>
      </c>
      <c r="E26" s="71"/>
      <c r="F26" s="71"/>
      <c r="G26" s="71"/>
      <c r="H26" s="71"/>
      <c r="I26" s="71"/>
      <c r="J26" s="71"/>
      <c r="K26" s="71"/>
      <c r="L26" s="71">
        <v>1</v>
      </c>
      <c r="M26" s="71"/>
      <c r="N26" s="71"/>
      <c r="O26" s="71">
        <v>1</v>
      </c>
      <c r="P26" s="71">
        <v>1</v>
      </c>
      <c r="Q26" s="71">
        <v>1</v>
      </c>
      <c r="R26" s="71">
        <v>1</v>
      </c>
      <c r="S26" s="71"/>
      <c r="T26" s="71"/>
      <c r="U26" s="71"/>
      <c r="V26" s="71" t="s">
        <v>183</v>
      </c>
    </row>
    <row r="27" spans="1:22" x14ac:dyDescent="0.25">
      <c r="A27" s="68">
        <f t="shared" si="0"/>
        <v>25</v>
      </c>
      <c r="B27" s="69" t="s">
        <v>184</v>
      </c>
      <c r="C27" s="69" t="s">
        <v>185</v>
      </c>
      <c r="D27" s="70">
        <v>3133893050</v>
      </c>
      <c r="E27" s="71"/>
      <c r="F27" s="71"/>
      <c r="G27" s="71"/>
      <c r="H27" s="71"/>
      <c r="I27" s="71"/>
      <c r="J27" s="71"/>
      <c r="K27" s="71"/>
      <c r="L27" s="71">
        <v>1</v>
      </c>
      <c r="M27" s="71"/>
      <c r="N27" s="71"/>
      <c r="O27" s="71">
        <v>1</v>
      </c>
      <c r="P27" s="71">
        <v>1</v>
      </c>
      <c r="Q27" s="71">
        <v>1</v>
      </c>
      <c r="R27" s="71">
        <v>1</v>
      </c>
      <c r="S27" s="71"/>
      <c r="T27" s="71"/>
      <c r="U27" s="71"/>
      <c r="V27" s="71" t="s">
        <v>151</v>
      </c>
    </row>
    <row r="28" spans="1:22" x14ac:dyDescent="0.25">
      <c r="A28" s="68">
        <f t="shared" si="0"/>
        <v>26</v>
      </c>
      <c r="B28" s="69" t="s">
        <v>186</v>
      </c>
      <c r="C28" s="69" t="s">
        <v>187</v>
      </c>
      <c r="D28" s="70">
        <v>4635432815</v>
      </c>
      <c r="E28" s="71"/>
      <c r="F28" s="71"/>
      <c r="G28" s="71"/>
      <c r="H28" s="71"/>
      <c r="I28" s="71"/>
      <c r="J28" s="71"/>
      <c r="K28" s="71"/>
      <c r="L28" s="71"/>
      <c r="M28" s="71"/>
      <c r="N28" s="71">
        <v>1</v>
      </c>
      <c r="O28" s="71"/>
      <c r="P28" s="71"/>
      <c r="Q28" s="71"/>
      <c r="R28" s="71"/>
      <c r="S28" s="71">
        <v>1</v>
      </c>
      <c r="T28" s="71"/>
      <c r="U28" s="71"/>
      <c r="V28" s="71" t="s">
        <v>154</v>
      </c>
    </row>
    <row r="29" spans="1:22" x14ac:dyDescent="0.25">
      <c r="A29" s="68">
        <f t="shared" si="0"/>
        <v>27</v>
      </c>
      <c r="B29" s="69" t="s">
        <v>188</v>
      </c>
      <c r="C29" s="69" t="s">
        <v>189</v>
      </c>
      <c r="D29" s="70">
        <v>7132398800</v>
      </c>
      <c r="E29" s="71"/>
      <c r="F29" s="71"/>
      <c r="G29" s="71"/>
      <c r="H29" s="71"/>
      <c r="I29" s="71"/>
      <c r="J29" s="71"/>
      <c r="K29" s="71"/>
      <c r="L29" s="71">
        <v>1</v>
      </c>
      <c r="M29" s="71"/>
      <c r="N29" s="71"/>
      <c r="O29" s="71">
        <v>1</v>
      </c>
      <c r="P29" s="71">
        <v>1</v>
      </c>
      <c r="Q29" s="71">
        <v>1</v>
      </c>
      <c r="R29" s="71"/>
      <c r="S29" s="71"/>
      <c r="T29" s="71">
        <v>1</v>
      </c>
      <c r="U29" s="71"/>
      <c r="V29" s="71" t="s">
        <v>134</v>
      </c>
    </row>
    <row r="30" spans="1:22" x14ac:dyDescent="0.25">
      <c r="A30" s="68">
        <f t="shared" si="0"/>
        <v>28</v>
      </c>
      <c r="B30" s="69" t="s">
        <v>190</v>
      </c>
      <c r="C30" s="69" t="s">
        <v>191</v>
      </c>
      <c r="D30" s="70">
        <v>3133037830</v>
      </c>
      <c r="E30" s="71">
        <v>1</v>
      </c>
      <c r="F30" s="71">
        <v>1</v>
      </c>
      <c r="G30" s="71">
        <v>1</v>
      </c>
      <c r="H30" s="71">
        <v>1</v>
      </c>
      <c r="I30" s="71">
        <v>1</v>
      </c>
      <c r="J30" s="71">
        <v>1</v>
      </c>
      <c r="K30" s="71">
        <v>1</v>
      </c>
      <c r="L30" s="71"/>
      <c r="M30" s="71"/>
      <c r="N30" s="71"/>
      <c r="O30" s="71"/>
      <c r="P30" s="71"/>
      <c r="Q30" s="71"/>
      <c r="R30" s="71"/>
      <c r="S30" s="71"/>
      <c r="T30" s="71"/>
      <c r="U30" s="71">
        <v>1</v>
      </c>
      <c r="V30" s="71" t="s">
        <v>168</v>
      </c>
    </row>
    <row r="31" spans="1:22" x14ac:dyDescent="0.25">
      <c r="A31" s="68">
        <f t="shared" si="0"/>
        <v>29</v>
      </c>
      <c r="B31" s="69" t="s">
        <v>192</v>
      </c>
      <c r="C31" s="69" t="s">
        <v>193</v>
      </c>
      <c r="D31" s="70">
        <v>8739835114</v>
      </c>
      <c r="E31" s="71">
        <v>1</v>
      </c>
      <c r="F31" s="71">
        <v>1</v>
      </c>
      <c r="G31" s="71">
        <v>1</v>
      </c>
      <c r="H31" s="71">
        <v>1</v>
      </c>
      <c r="I31" s="71">
        <v>1</v>
      </c>
      <c r="J31" s="71">
        <v>1</v>
      </c>
      <c r="K31" s="71">
        <v>1</v>
      </c>
      <c r="L31" s="71"/>
      <c r="M31" s="71"/>
      <c r="N31" s="71"/>
      <c r="O31" s="71"/>
      <c r="P31" s="71"/>
      <c r="Q31" s="71"/>
      <c r="R31" s="71"/>
      <c r="S31" s="71"/>
      <c r="T31" s="71"/>
      <c r="U31" s="71">
        <v>1</v>
      </c>
      <c r="V31" s="71" t="s">
        <v>143</v>
      </c>
    </row>
    <row r="32" spans="1:22" x14ac:dyDescent="0.25">
      <c r="A32" s="68">
        <f t="shared" si="0"/>
        <v>30</v>
      </c>
      <c r="B32" s="69" t="s">
        <v>194</v>
      </c>
      <c r="C32" s="69" t="s">
        <v>195</v>
      </c>
      <c r="D32" s="70">
        <v>4130101606</v>
      </c>
      <c r="E32" s="71"/>
      <c r="F32" s="71"/>
      <c r="G32" s="71"/>
      <c r="H32" s="71"/>
      <c r="I32" s="71"/>
      <c r="J32" s="71"/>
      <c r="K32" s="71"/>
      <c r="L32" s="71">
        <v>1</v>
      </c>
      <c r="M32" s="71"/>
      <c r="N32" s="71"/>
      <c r="O32" s="71">
        <v>1</v>
      </c>
      <c r="P32" s="71">
        <v>1</v>
      </c>
      <c r="Q32" s="71">
        <v>1</v>
      </c>
      <c r="R32" s="71">
        <v>1</v>
      </c>
      <c r="S32" s="71"/>
      <c r="T32" s="71">
        <v>1</v>
      </c>
      <c r="U32" s="71"/>
      <c r="V32" s="71" t="s">
        <v>168</v>
      </c>
    </row>
    <row r="33" spans="1:22" x14ac:dyDescent="0.25">
      <c r="A33" s="68">
        <f t="shared" si="0"/>
        <v>31</v>
      </c>
      <c r="B33" s="69" t="s">
        <v>196</v>
      </c>
      <c r="C33" s="69" t="s">
        <v>197</v>
      </c>
      <c r="D33" s="70">
        <v>8134720039</v>
      </c>
      <c r="E33" s="71"/>
      <c r="F33" s="71"/>
      <c r="G33" s="71"/>
      <c r="H33" s="71"/>
      <c r="I33" s="71"/>
      <c r="J33" s="71"/>
      <c r="K33" s="71"/>
      <c r="L33" s="71">
        <v>1</v>
      </c>
      <c r="M33" s="71"/>
      <c r="N33" s="71"/>
      <c r="O33" s="71"/>
      <c r="P33" s="71">
        <v>1</v>
      </c>
      <c r="Q33" s="71">
        <v>1</v>
      </c>
      <c r="R33" s="71">
        <v>1</v>
      </c>
      <c r="S33" s="71"/>
      <c r="T33" s="71"/>
      <c r="U33" s="71"/>
      <c r="V33" s="71" t="s">
        <v>198</v>
      </c>
    </row>
    <row r="34" spans="1:22" x14ac:dyDescent="0.25">
      <c r="A34" s="68">
        <f t="shared" si="0"/>
        <v>32</v>
      </c>
      <c r="B34" s="69" t="s">
        <v>199</v>
      </c>
      <c r="C34" s="69" t="s">
        <v>200</v>
      </c>
      <c r="D34" s="70">
        <v>6230884025</v>
      </c>
      <c r="E34" s="71">
        <v>1</v>
      </c>
      <c r="F34" s="71">
        <v>1</v>
      </c>
      <c r="G34" s="71">
        <v>1</v>
      </c>
      <c r="H34" s="71">
        <v>1</v>
      </c>
      <c r="I34" s="71">
        <v>1</v>
      </c>
      <c r="J34" s="71">
        <v>1</v>
      </c>
      <c r="K34" s="71">
        <v>1</v>
      </c>
      <c r="L34" s="71">
        <v>1</v>
      </c>
      <c r="M34" s="71"/>
      <c r="N34" s="71"/>
      <c r="O34" s="71">
        <v>1</v>
      </c>
      <c r="P34" s="71">
        <v>1</v>
      </c>
      <c r="Q34" s="71">
        <v>1</v>
      </c>
      <c r="R34" s="71">
        <v>1</v>
      </c>
      <c r="S34" s="71">
        <v>1</v>
      </c>
      <c r="T34" s="71"/>
      <c r="U34" s="71">
        <v>1</v>
      </c>
      <c r="V34" s="71" t="s">
        <v>134</v>
      </c>
    </row>
    <row r="35" spans="1:22" x14ac:dyDescent="0.25">
      <c r="A35" s="68">
        <f t="shared" si="0"/>
        <v>33</v>
      </c>
      <c r="B35" s="69" t="s">
        <v>201</v>
      </c>
      <c r="C35" s="69" t="s">
        <v>202</v>
      </c>
      <c r="D35" s="70">
        <v>1735724166</v>
      </c>
      <c r="E35" s="71"/>
      <c r="F35" s="71"/>
      <c r="G35" s="71"/>
      <c r="H35" s="71"/>
      <c r="I35" s="71"/>
      <c r="J35" s="71"/>
      <c r="K35" s="71"/>
      <c r="L35" s="71"/>
      <c r="M35" s="71"/>
      <c r="N35" s="71"/>
      <c r="O35" s="71"/>
      <c r="P35" s="71"/>
      <c r="Q35" s="71"/>
      <c r="R35" s="71">
        <v>1</v>
      </c>
      <c r="S35" s="71"/>
      <c r="T35" s="71"/>
      <c r="U35" s="71"/>
      <c r="V35" s="71" t="s">
        <v>168</v>
      </c>
    </row>
    <row r="36" spans="1:22" x14ac:dyDescent="0.25">
      <c r="A36" s="68">
        <f t="shared" si="0"/>
        <v>34</v>
      </c>
      <c r="B36" s="69" t="s">
        <v>203</v>
      </c>
      <c r="C36" s="69" t="s">
        <v>204</v>
      </c>
      <c r="D36" s="70">
        <v>5432392000</v>
      </c>
      <c r="E36" s="71">
        <v>1</v>
      </c>
      <c r="F36" s="71">
        <v>1</v>
      </c>
      <c r="G36" s="71">
        <v>1</v>
      </c>
      <c r="H36" s="71">
        <v>1</v>
      </c>
      <c r="I36" s="71">
        <v>1</v>
      </c>
      <c r="J36" s="71">
        <v>1</v>
      </c>
      <c r="K36" s="71">
        <v>1</v>
      </c>
      <c r="L36" s="71">
        <v>1</v>
      </c>
      <c r="M36" s="71"/>
      <c r="N36" s="71"/>
      <c r="O36" s="71">
        <v>1</v>
      </c>
      <c r="P36" s="71">
        <v>1</v>
      </c>
      <c r="Q36" s="71">
        <v>1</v>
      </c>
      <c r="R36" s="71">
        <v>1</v>
      </c>
      <c r="S36" s="71"/>
      <c r="T36" s="71">
        <v>1</v>
      </c>
      <c r="U36" s="71"/>
      <c r="V36" s="71" t="s">
        <v>151</v>
      </c>
    </row>
    <row r="37" spans="1:22" x14ac:dyDescent="0.25">
      <c r="B37" s="18"/>
      <c r="C37" s="18"/>
    </row>
    <row r="38" spans="1:22" x14ac:dyDescent="0.25">
      <c r="B38" s="18"/>
      <c r="C38" s="18"/>
    </row>
    <row r="39" spans="1:22" x14ac:dyDescent="0.25">
      <c r="B39" s="18"/>
      <c r="C39" s="18"/>
    </row>
    <row r="40" spans="1:22" x14ac:dyDescent="0.25">
      <c r="C40" s="189" t="s">
        <v>205</v>
      </c>
      <c r="D40" s="189"/>
      <c r="E40" s="76">
        <f t="shared" ref="E40:U40" si="1">SUM(E3:E36)</f>
        <v>11</v>
      </c>
      <c r="F40" s="76">
        <f t="shared" si="1"/>
        <v>11</v>
      </c>
      <c r="G40" s="76">
        <f t="shared" si="1"/>
        <v>11</v>
      </c>
      <c r="H40" s="76">
        <f t="shared" si="1"/>
        <v>12</v>
      </c>
      <c r="I40" s="76">
        <f t="shared" si="1"/>
        <v>11</v>
      </c>
      <c r="J40" s="76">
        <f t="shared" si="1"/>
        <v>11</v>
      </c>
      <c r="K40" s="76">
        <f t="shared" si="1"/>
        <v>11</v>
      </c>
      <c r="L40" s="76">
        <f t="shared" si="1"/>
        <v>15</v>
      </c>
      <c r="M40" s="76">
        <f t="shared" si="1"/>
        <v>3</v>
      </c>
      <c r="N40" s="76">
        <f t="shared" si="1"/>
        <v>7</v>
      </c>
      <c r="O40" s="76">
        <f t="shared" si="1"/>
        <v>14</v>
      </c>
      <c r="P40" s="76">
        <f t="shared" si="1"/>
        <v>15</v>
      </c>
      <c r="Q40" s="76">
        <f t="shared" si="1"/>
        <v>15</v>
      </c>
      <c r="R40" s="76">
        <f t="shared" si="1"/>
        <v>15</v>
      </c>
      <c r="S40" s="76">
        <f t="shared" si="1"/>
        <v>9</v>
      </c>
      <c r="T40" s="76">
        <f t="shared" si="1"/>
        <v>11</v>
      </c>
      <c r="U40" s="76">
        <f t="shared" si="1"/>
        <v>8</v>
      </c>
      <c r="V40" s="77"/>
    </row>
  </sheetData>
  <mergeCells count="1">
    <mergeCell ref="C40:D40"/>
  </mergeCells>
  <conditionalFormatting sqref="E18:U18 E20:U20 E19:V19 E3:V15 E21:V36">
    <cfRule type="cellIs" dxfId="7" priority="8" operator="equal">
      <formula>1</formula>
    </cfRule>
  </conditionalFormatting>
  <conditionalFormatting sqref="E16:U16">
    <cfRule type="cellIs" dxfId="6" priority="7" operator="equal">
      <formula>1</formula>
    </cfRule>
  </conditionalFormatting>
  <conditionalFormatting sqref="V16">
    <cfRule type="cellIs" dxfId="5" priority="6" operator="equal">
      <formula>1</formula>
    </cfRule>
  </conditionalFormatting>
  <conditionalFormatting sqref="V20">
    <cfRule type="cellIs" dxfId="4" priority="5" operator="equal">
      <formula>1</formula>
    </cfRule>
  </conditionalFormatting>
  <conditionalFormatting sqref="E17:U17">
    <cfRule type="cellIs" dxfId="3" priority="4" operator="equal">
      <formula>1</formula>
    </cfRule>
  </conditionalFormatting>
  <conditionalFormatting sqref="V17">
    <cfRule type="cellIs" dxfId="2" priority="3" operator="equal">
      <formula>1</formula>
    </cfRule>
  </conditionalFormatting>
  <conditionalFormatting sqref="V18">
    <cfRule type="cellIs" dxfId="1" priority="2" operator="equal">
      <formula>1</formula>
    </cfRule>
  </conditionalFormatting>
  <conditionalFormatting sqref="E3:U36">
    <cfRule type="cellIs" dxfId="0" priority="1" operator="equal">
      <formula>1</formula>
    </cfRule>
  </conditionalFormatting>
  <hyperlinks>
    <hyperlink ref="C7" r:id="rId1" display="LEONARDOCAMPOS461@GMAIL.COM" xr:uid="{00000000-0004-0000-0600-000000000000}"/>
    <hyperlink ref="C17" r:id="rId2" xr:uid="{00000000-0004-0000-0600-000001000000}"/>
  </hyperlinks>
  <printOptions horizontalCentered="1" verticalCentered="1"/>
  <pageMargins left="0.31496062992125984" right="0.31496062992125984" top="0.78740157480314965" bottom="0.59055118110236227" header="0.31496062992125984" footer="0.31496062992125984"/>
  <pageSetup paperSize="9" scale="77"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14</vt:i4>
      </vt:variant>
    </vt:vector>
  </HeadingPairs>
  <TitlesOfParts>
    <vt:vector size="21" baseType="lpstr">
      <vt:lpstr>Geral com especif. resumida</vt:lpstr>
      <vt:lpstr>Geral resumido</vt:lpstr>
      <vt:lpstr>Maq pesadas</vt:lpstr>
      <vt:lpstr>Cam. carroc.</vt:lpstr>
      <vt:lpstr>Veiculos div.</vt:lpstr>
      <vt:lpstr>Microtrator e outros</vt:lpstr>
      <vt:lpstr>Lista Fornecedores</vt:lpstr>
      <vt:lpstr>'Cam. carroc.'!Area_de_impressao</vt:lpstr>
      <vt:lpstr>'Geral com especif. resumida'!Area_de_impressao</vt:lpstr>
      <vt:lpstr>'Geral resumido'!Area_de_impressao</vt:lpstr>
      <vt:lpstr>'Lista Fornecedores'!Area_de_impressao</vt:lpstr>
      <vt:lpstr>'Maq pesadas'!Area_de_impressao</vt:lpstr>
      <vt:lpstr>'Microtrator e outros'!Area_de_impressao</vt:lpstr>
      <vt:lpstr>'Veiculos div.'!Area_de_impressao</vt:lpstr>
      <vt:lpstr>'Cam. carroc.'!Titulos_de_impressao</vt:lpstr>
      <vt:lpstr>'Geral com especif. resumida'!Titulos_de_impressao</vt:lpstr>
      <vt:lpstr>'Geral resumido'!Titulos_de_impressao</vt:lpstr>
      <vt:lpstr>'Lista Fornecedores'!Titulos_de_impressao</vt:lpstr>
      <vt:lpstr>'Maq pesadas'!Titulos_de_impressao</vt:lpstr>
      <vt:lpstr>'Microtrator e outros'!Titulos_de_impressao</vt:lpstr>
      <vt:lpstr>'Veiculos div.'!Titulos_de_impressao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TOTAL VISION 002</dc:creator>
  <cp:lastModifiedBy>Zylkson Cipriano de Oliveira</cp:lastModifiedBy>
  <cp:lastPrinted>2020-10-15T22:41:47Z</cp:lastPrinted>
  <dcterms:created xsi:type="dcterms:W3CDTF">2020-03-10T20:01:57Z</dcterms:created>
  <dcterms:modified xsi:type="dcterms:W3CDTF">2020-10-29T21:14:23Z</dcterms:modified>
</cp:coreProperties>
</file>