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00" yWindow="-30" windowWidth="19110" windowHeight="11760"/>
  </bookViews>
  <sheets>
    <sheet name="Resumo" sheetId="14" r:id="rId1"/>
    <sheet name="Para TR" sheetId="16" r:id="rId2"/>
    <sheet name="Cotação" sheetId="15" r:id="rId3"/>
  </sheets>
  <externalReferences>
    <externalReference r:id="rId4"/>
  </externalReferences>
  <definedNames>
    <definedName name="_xlnm.Print_Area" localSheetId="2">Cotação!$A$1:$E$7</definedName>
    <definedName name="_xlnm.Print_Area" localSheetId="1">'Para TR'!$A$1:$G$56</definedName>
    <definedName name="_xlnm.Print_Area" localSheetId="0">Resumo!$A$1:$H$66</definedName>
    <definedName name="Caminhão" localSheetId="1">#REF!</definedName>
    <definedName name="Caminhão">#REF!</definedName>
    <definedName name="d" localSheetId="1">#REF!</definedName>
    <definedName name="d">#REF!</definedName>
    <definedName name="Estradas" localSheetId="1">#REF!</definedName>
    <definedName name="Estradas">#REF!</definedName>
    <definedName name="Excel_BuiltIn__FilterDatabase_2" localSheetId="1">#REF!</definedName>
    <definedName name="Excel_BuiltIn__FilterDatabase_2">#REF!</definedName>
    <definedName name="Excel_BuiltIn__FilterDatabase_2_1" localSheetId="1">#REF!</definedName>
    <definedName name="Excel_BuiltIn__FilterDatabase_2_1">#REF!</definedName>
    <definedName name="Excel_BuiltIn__FilterDatabase_2_1_1" localSheetId="1">#REF!</definedName>
    <definedName name="Excel_BuiltIn__FilterDatabase_2_1_1">#REF!</definedName>
    <definedName name="Excel_BuiltIn__FilterDatabase_3" localSheetId="1">#REF!</definedName>
    <definedName name="Excel_BuiltIn__FilterDatabase_3">#REF!</definedName>
    <definedName name="Excel_BuiltIn_Print_Area_2" localSheetId="1">#REF!</definedName>
    <definedName name="Excel_BuiltIn_Print_Area_2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gr" localSheetId="1">#REF!</definedName>
    <definedName name="gr">#REF!</definedName>
    <definedName name="Retro" localSheetId="1">#REF!</definedName>
    <definedName name="Retro">#REF!</definedName>
  </definedNames>
  <calcPr calcId="125725"/>
</workbook>
</file>

<file path=xl/calcChain.xml><?xml version="1.0" encoding="utf-8"?>
<calcChain xmlns="http://schemas.openxmlformats.org/spreadsheetml/2006/main">
  <c r="H23" i="14"/>
  <c r="H24"/>
  <c r="H25"/>
  <c r="G55" i="16"/>
  <c r="G54"/>
  <c r="G51"/>
  <c r="G56" s="1"/>
  <c r="G46"/>
  <c r="G45"/>
  <c r="G44"/>
  <c r="G43"/>
  <c r="G42"/>
  <c r="G32"/>
  <c r="G31"/>
  <c r="G30"/>
  <c r="G22"/>
  <c r="G21"/>
  <c r="G20"/>
  <c r="G6"/>
  <c r="G12" s="1"/>
  <c r="G5"/>
  <c r="G4"/>
  <c r="G3"/>
  <c r="G9" s="1"/>
  <c r="G40" i="14"/>
  <c r="H40" s="1"/>
  <c r="H39"/>
  <c r="G39"/>
  <c r="G38"/>
  <c r="H38" s="1"/>
  <c r="H35"/>
  <c r="H34"/>
  <c r="H33"/>
  <c r="L66"/>
  <c r="N66" s="1"/>
  <c r="G51"/>
  <c r="H51" s="1"/>
  <c r="G52"/>
  <c r="H52" s="1"/>
  <c r="G53"/>
  <c r="H53" s="1"/>
  <c r="G54"/>
  <c r="H54" s="1"/>
  <c r="G50"/>
  <c r="H50" s="1"/>
  <c r="G63"/>
  <c r="G62"/>
  <c r="G29"/>
  <c r="G30"/>
  <c r="H30" s="1"/>
  <c r="G28"/>
  <c r="G10" i="16" l="1"/>
  <c r="G11"/>
  <c r="H36" i="14"/>
  <c r="H41"/>
  <c r="H55"/>
  <c r="G59" l="1"/>
  <c r="G64" s="1"/>
  <c r="G12"/>
  <c r="G13"/>
  <c r="G14"/>
  <c r="G11"/>
  <c r="G18" l="1"/>
  <c r="H18" s="1"/>
  <c r="G19"/>
  <c r="H19" s="1"/>
  <c r="G20"/>
  <c r="H20" s="1"/>
  <c r="G17"/>
  <c r="H17" s="1"/>
  <c r="H44"/>
  <c r="H45"/>
  <c r="H46"/>
  <c r="H47"/>
  <c r="H21" l="1"/>
  <c r="H26" l="1"/>
  <c r="H59"/>
  <c r="H28"/>
  <c r="H11"/>
  <c r="H64"/>
  <c r="H14" l="1"/>
  <c r="H62"/>
  <c r="H63" l="1"/>
  <c r="H65" s="1"/>
  <c r="H58"/>
  <c r="H57"/>
  <c r="H60" l="1"/>
  <c r="H12"/>
  <c r="H29"/>
  <c r="H31" s="1"/>
  <c r="H13"/>
  <c r="H43"/>
  <c r="H48" l="1"/>
  <c r="H15"/>
  <c r="H66" s="1"/>
</calcChain>
</file>

<file path=xl/sharedStrings.xml><?xml version="1.0" encoding="utf-8"?>
<sst xmlns="http://schemas.openxmlformats.org/spreadsheetml/2006/main" count="322" uniqueCount="84">
  <si>
    <t>Item</t>
  </si>
  <si>
    <t>Código CATMAT</t>
  </si>
  <si>
    <t>Descrição</t>
  </si>
  <si>
    <t>Und</t>
  </si>
  <si>
    <t>Quantidade</t>
  </si>
  <si>
    <t>Preço Unitário</t>
  </si>
  <si>
    <t>Preço Total</t>
  </si>
  <si>
    <t xml:space="preserve">un </t>
  </si>
  <si>
    <t xml:space="preserve">Tubos PVC Irriga PN 80 - 75mm </t>
  </si>
  <si>
    <t xml:space="preserve">Tubos PVC Irriga PN 80 - 50mm </t>
  </si>
  <si>
    <t xml:space="preserve">                                      2ª SUPERINTENDÊNCIA REGIONAL</t>
  </si>
  <si>
    <t>Descrição de Material</t>
  </si>
  <si>
    <t>Tubo PVC Irriga, na cor azul com juntas soldáveis PN 80 – DN 75mm</t>
  </si>
  <si>
    <t>Tubo PVC Irriga, na cor azul com juntas soldáveis PN 80 – DN 50mm</t>
  </si>
  <si>
    <t>Grupo 1</t>
  </si>
  <si>
    <t>SINAPI</t>
  </si>
  <si>
    <t>m</t>
  </si>
  <si>
    <t>BR0075469</t>
  </si>
  <si>
    <t>BR0094404</t>
  </si>
  <si>
    <t>Grupo 2</t>
  </si>
  <si>
    <t>Tubo PVC Irriga, na cor azul com juntas soldáveis PN 80 – DN 75mm.</t>
  </si>
  <si>
    <t>Grupo 3</t>
  </si>
  <si>
    <t>Grupo 4</t>
  </si>
  <si>
    <t>Tubo PVC Irriga, na cor Azul PN 60 - DN 32mm</t>
  </si>
  <si>
    <t xml:space="preserve">                                            Ministério  da  Integração  Nacional – MI</t>
  </si>
  <si>
    <t>Tubo PVC Irriga, na cor azul com juntas soldáveis PN 80 – DN 100mm</t>
  </si>
  <si>
    <t>Reservatório de fibra de vidro com tampa com capacidade para 20.000 litros</t>
  </si>
  <si>
    <t>BR0326164</t>
  </si>
  <si>
    <t xml:space="preserve">Tubos PVC Irriga PN 80 - 100mm </t>
  </si>
  <si>
    <t>Cotação</t>
  </si>
  <si>
    <t>Cotação 1</t>
  </si>
  <si>
    <t>Cotação 2</t>
  </si>
  <si>
    <t>Cotação 3</t>
  </si>
  <si>
    <t>TOTAL DO GRUPO 1</t>
  </si>
  <si>
    <t>TOTAL DO GRUPO 4</t>
  </si>
  <si>
    <t>TOTAL DO GRUPO 2</t>
  </si>
  <si>
    <t>TOTAL DO GRUPO 3</t>
  </si>
  <si>
    <t>TOTAL GERAL ORÇADO</t>
  </si>
  <si>
    <t>Tubo PVC PBA, Classe 12, JE, DN 50mm, Rede água (NBR 5647)</t>
  </si>
  <si>
    <t>Tubo PVC PBA, Classe 12, JE, DN 75mm, Rede água (NBR 5647)</t>
  </si>
  <si>
    <t>Tubos PVC Irriga PN 60 - 32mm</t>
  </si>
  <si>
    <t>MÉDIA (ADOTADA)</t>
  </si>
  <si>
    <t>Tubo PVC PBA, Classe 12, JE, DN 100mm, Rede água (NBR 5647)</t>
  </si>
  <si>
    <t>Tubo PVC, soldável, DN 20mm, água fria (NBR-5648)</t>
  </si>
  <si>
    <t>Tubo PVC, soldável, DN 25mm, água fria (NBR-5648)</t>
  </si>
  <si>
    <t>Tubo PVC, soldável, DN 32mm, água fria (NBR-5648)</t>
  </si>
  <si>
    <t>Caixa d'água em polietileno 500 litros, com tampa</t>
  </si>
  <si>
    <t>Caixa d'água em polietileno 750 litros, com tampa</t>
  </si>
  <si>
    <t>Caixa d'água em polietileno 1500 litros, com tampa</t>
  </si>
  <si>
    <t>Caixa d'água em polietileno 2000 litros, com tampa</t>
  </si>
  <si>
    <t>Caixa d'água em polietileno 1000 litros, com tampa</t>
  </si>
  <si>
    <t>Caixa d'água de fibra de vidro com tampa com capacidade para 5.000 litros</t>
  </si>
  <si>
    <t>Caixa d'água de fibra de vidro com tampa com capacidade para 10.000 litros</t>
  </si>
  <si>
    <t>Caixa d'água de fibra de vidro com tampa com capacidade para 20.000 litros</t>
  </si>
  <si>
    <t xml:space="preserve">                                                                                      Companhia  de  Desenvolvimento  dos  Vales  do  São  Francisco e do Parnaíba</t>
  </si>
  <si>
    <t>COTAÇÃO - Março de 2018</t>
  </si>
  <si>
    <r>
      <rPr>
        <b/>
        <sz val="10"/>
        <rFont val="Arial"/>
        <family val="2"/>
      </rPr>
      <t>Data Base Sinapi:</t>
    </r>
    <r>
      <rPr>
        <sz val="10"/>
        <rFont val="Arial"/>
        <family val="2"/>
      </rPr>
      <t xml:space="preserve"> MAIO/2018</t>
    </r>
  </si>
  <si>
    <r>
      <rPr>
        <b/>
        <sz val="10"/>
        <rFont val="Arial"/>
        <family val="2"/>
      </rPr>
      <t xml:space="preserve">Cotação: </t>
    </r>
    <r>
      <rPr>
        <sz val="10"/>
        <rFont val="Arial"/>
        <family val="2"/>
      </rPr>
      <t>MAIO/2018</t>
    </r>
  </si>
  <si>
    <t/>
  </si>
  <si>
    <t>Tubos de PVC - Irriga</t>
  </si>
  <si>
    <t>Tubos de PVC - sistema de água</t>
  </si>
  <si>
    <t>Grupo 5</t>
  </si>
  <si>
    <t>Grupo 6</t>
  </si>
  <si>
    <t>Reservatórios - polietileno</t>
  </si>
  <si>
    <t>Grupo 7</t>
  </si>
  <si>
    <t>Grupo 8</t>
  </si>
  <si>
    <t>Reservatórios - fibra de vidro</t>
  </si>
  <si>
    <t>TOTAL DO GRUPO 8</t>
  </si>
  <si>
    <t>TOTAL DO GRUPO 7</t>
  </si>
  <si>
    <t>TOTAL DO GRUPO 6</t>
  </si>
  <si>
    <t>TOTAL DO GRUPO 5</t>
  </si>
  <si>
    <t>,</t>
  </si>
  <si>
    <t>Grupo 9</t>
  </si>
  <si>
    <t>Grupo 10</t>
  </si>
  <si>
    <t>TOTAL DO GRUPO 10</t>
  </si>
  <si>
    <t>TOTAL DO GRUPO 9</t>
  </si>
  <si>
    <t>Reservatórios - Polietileno</t>
  </si>
  <si>
    <t>Reservatórios - Fibra de vidro</t>
  </si>
  <si>
    <t>Tubos de PVC (cota de até 25% - Exclusivo para ME e EPP) - Irriga. (Cota principal Grupo 1)</t>
  </si>
  <si>
    <t>Tubos de PVC (cota de até 25% - Exclusivo para ME e EPP) - Sistema de água. (Cota principal Grupo 2)</t>
  </si>
  <si>
    <t>Tubos de PVC (cota de até 25% - Exclusivo para ME e EPP) - Sistema de água. (Cota principal Grupo 3)</t>
  </si>
  <si>
    <t>Reservatórios (cota de até 25% - Exclusivo para ME e EPP) - Polietileno. (Cota principal Grupo 7)</t>
  </si>
  <si>
    <t>Reservatórios (cota de até 25% - Exclusivo para ME e EPP) - Fibra de vidro. (Cota principal Grupo 9)</t>
  </si>
  <si>
    <t>ANEXO II - PLANILHA ORÇAMENTÁRIA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</si>
</sst>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</cellStyleXfs>
  <cellXfs count="96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vertical="center"/>
    </xf>
    <xf numFmtId="0" fontId="0" fillId="2" borderId="5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43" fontId="2" fillId="2" borderId="1" xfId="1" applyNumberFormat="1" applyFont="1" applyFill="1" applyBorder="1" applyAlignment="1" applyProtection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4" fontId="0" fillId="2" borderId="8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vertical="center"/>
    </xf>
    <xf numFmtId="43" fontId="0" fillId="2" borderId="1" xfId="1" applyFont="1" applyFill="1" applyBorder="1" applyAlignment="1">
      <alignment vertical="center"/>
    </xf>
    <xf numFmtId="4" fontId="3" fillId="0" borderId="8" xfId="0" applyNumberFormat="1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4" xfId="1" applyNumberFormat="1" applyFont="1" applyFill="1" applyBorder="1" applyAlignment="1">
      <alignment horizontal="center" vertical="center"/>
    </xf>
    <xf numFmtId="0" fontId="0" fillId="0" borderId="0" xfId="0" quotePrefix="1"/>
    <xf numFmtId="43" fontId="0" fillId="0" borderId="0" xfId="1" applyFont="1"/>
    <xf numFmtId="43" fontId="2" fillId="2" borderId="1" xfId="2" applyNumberFormat="1" applyFont="1" applyFill="1" applyBorder="1" applyAlignment="1" applyProtection="1">
      <alignment vertical="center"/>
    </xf>
    <xf numFmtId="43" fontId="0" fillId="2" borderId="1" xfId="2" applyFont="1" applyFill="1" applyBorder="1" applyAlignment="1">
      <alignment vertical="center"/>
    </xf>
    <xf numFmtId="4" fontId="0" fillId="0" borderId="0" xfId="0" applyNumberFormat="1"/>
    <xf numFmtId="43" fontId="0" fillId="0" borderId="0" xfId="0" applyNumberFormat="1"/>
    <xf numFmtId="43" fontId="0" fillId="2" borderId="8" xfId="1" applyFont="1" applyFill="1" applyBorder="1" applyAlignment="1">
      <alignment vertical="center"/>
    </xf>
    <xf numFmtId="43" fontId="0" fillId="2" borderId="8" xfId="2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43" fontId="2" fillId="2" borderId="4" xfId="1" applyNumberFormat="1" applyFont="1" applyFill="1" applyBorder="1" applyAlignment="1" applyProtection="1">
      <alignment vertical="center"/>
    </xf>
    <xf numFmtId="43" fontId="0" fillId="2" borderId="23" xfId="1" applyFont="1" applyFill="1" applyBorder="1" applyAlignment="1">
      <alignment vertical="center"/>
    </xf>
    <xf numFmtId="0" fontId="0" fillId="0" borderId="27" xfId="0" applyBorder="1"/>
    <xf numFmtId="0" fontId="0" fillId="0" borderId="0" xfId="0" applyBorder="1"/>
    <xf numFmtId="0" fontId="0" fillId="0" borderId="28" xfId="0" applyBorder="1"/>
    <xf numFmtId="0" fontId="0" fillId="0" borderId="27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8" xfId="0" applyBorder="1" applyAlignment="1">
      <alignment vertical="center"/>
    </xf>
    <xf numFmtId="4" fontId="3" fillId="5" borderId="23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justify"/>
    </xf>
    <xf numFmtId="0" fontId="3" fillId="0" borderId="20" xfId="0" applyFont="1" applyBorder="1" applyAlignment="1">
      <alignment horizontal="left" vertical="justify"/>
    </xf>
    <xf numFmtId="0" fontId="3" fillId="0" borderId="21" xfId="0" applyFont="1" applyBorder="1" applyAlignment="1">
      <alignment horizontal="left" vertical="justify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6">
    <cellStyle name="Normal" xfId="0" builtinId="0"/>
    <cellStyle name="Normal 2" xfId="4"/>
    <cellStyle name="Separador de milhares" xfId="1" builtinId="3"/>
    <cellStyle name="Separador de milhares 2" xfId="2"/>
    <cellStyle name="Separador de milhares 3" xfId="5"/>
    <cellStyle name="Vírgul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1009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Cotação"/>
    </sheetNames>
    <sheetDataSet>
      <sheetData sheetId="0">
        <row r="54">
          <cell r="H54">
            <v>12506864.34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abSelected="1" view="pageBreakPreview" topLeftCell="A7" zoomScale="120" zoomScaleNormal="100" zoomScaleSheetLayoutView="120" workbookViewId="0">
      <selection activeCell="D12" sqref="D12"/>
    </sheetView>
  </sheetViews>
  <sheetFormatPr defaultRowHeight="12.75"/>
  <cols>
    <col min="3" max="3" width="15.85546875" bestFit="1" customWidth="1"/>
    <col min="4" max="4" width="34.28515625" customWidth="1"/>
    <col min="5" max="5" width="5.28515625" bestFit="1" customWidth="1"/>
    <col min="6" max="6" width="15.140625" bestFit="1" customWidth="1"/>
    <col min="7" max="7" width="14.140625" bestFit="1" customWidth="1"/>
    <col min="8" max="8" width="14.85546875" customWidth="1"/>
    <col min="10" max="10" width="14.85546875" bestFit="1" customWidth="1"/>
    <col min="12" max="12" width="14.140625" bestFit="1" customWidth="1"/>
    <col min="14" max="14" width="14.85546875" bestFit="1" customWidth="1"/>
  </cols>
  <sheetData>
    <row r="1" spans="1:8">
      <c r="A1" s="66" t="s">
        <v>24</v>
      </c>
      <c r="B1" s="67"/>
      <c r="C1" s="67"/>
      <c r="D1" s="67"/>
      <c r="E1" s="67"/>
      <c r="F1" s="67"/>
      <c r="G1" s="67"/>
      <c r="H1" s="68"/>
    </row>
    <row r="2" spans="1:8">
      <c r="A2" s="63" t="s">
        <v>54</v>
      </c>
      <c r="B2" s="64"/>
      <c r="C2" s="64"/>
      <c r="D2" s="64"/>
      <c r="E2" s="64"/>
      <c r="F2" s="64"/>
      <c r="G2" s="64"/>
      <c r="H2" s="65"/>
    </row>
    <row r="3" spans="1:8">
      <c r="A3" s="72" t="s">
        <v>10</v>
      </c>
      <c r="B3" s="73"/>
      <c r="C3" s="73"/>
      <c r="D3" s="73"/>
      <c r="E3" s="73"/>
      <c r="F3" s="73"/>
      <c r="G3" s="73"/>
      <c r="H3" s="74"/>
    </row>
    <row r="4" spans="1:8" ht="5.25" customHeight="1">
      <c r="A4" s="39"/>
      <c r="B4" s="40"/>
      <c r="C4" s="40"/>
      <c r="D4" s="40"/>
      <c r="E4" s="40"/>
      <c r="F4" s="40"/>
      <c r="G4" s="40"/>
      <c r="H4" s="41"/>
    </row>
    <row r="5" spans="1:8" ht="18.75" customHeight="1" thickBot="1">
      <c r="A5" s="69" t="s">
        <v>83</v>
      </c>
      <c r="B5" s="70"/>
      <c r="C5" s="70"/>
      <c r="D5" s="70"/>
      <c r="E5" s="70"/>
      <c r="F5" s="70"/>
      <c r="G5" s="70"/>
      <c r="H5" s="71"/>
    </row>
    <row r="6" spans="1:8" ht="20.25" customHeight="1">
      <c r="A6" s="42"/>
      <c r="B6" s="43"/>
      <c r="C6" s="43"/>
      <c r="D6" s="43"/>
      <c r="E6" s="43"/>
      <c r="F6" s="77" t="s">
        <v>56</v>
      </c>
      <c r="G6" s="78"/>
      <c r="H6" s="79"/>
    </row>
    <row r="7" spans="1:8" ht="20.25" customHeight="1" thickBot="1">
      <c r="A7" s="42"/>
      <c r="B7" s="43"/>
      <c r="C7" s="43"/>
      <c r="D7" s="43"/>
      <c r="E7" s="43"/>
      <c r="F7" s="80" t="s">
        <v>57</v>
      </c>
      <c r="G7" s="81"/>
      <c r="H7" s="82"/>
    </row>
    <row r="8" spans="1:8" ht="6.75" customHeight="1" thickBot="1">
      <c r="A8" s="42"/>
      <c r="B8" s="43"/>
      <c r="C8" s="43"/>
      <c r="D8" s="43"/>
      <c r="E8" s="43"/>
      <c r="F8" s="43"/>
      <c r="G8" s="44"/>
      <c r="H8" s="45"/>
    </row>
    <row r="9" spans="1:8" ht="25.5" customHeight="1" thickBot="1">
      <c r="A9" s="1" t="s">
        <v>0</v>
      </c>
      <c r="B9" s="4" t="s">
        <v>15</v>
      </c>
      <c r="C9" s="2" t="s">
        <v>1</v>
      </c>
      <c r="D9" s="2" t="s">
        <v>2</v>
      </c>
      <c r="E9" s="2" t="s">
        <v>3</v>
      </c>
      <c r="F9" s="3" t="s">
        <v>4</v>
      </c>
      <c r="G9" s="2" t="s">
        <v>5</v>
      </c>
      <c r="H9" s="5" t="s">
        <v>6</v>
      </c>
    </row>
    <row r="10" spans="1:8" ht="21.95" customHeight="1">
      <c r="A10" s="61" t="s">
        <v>14</v>
      </c>
      <c r="B10" s="62"/>
      <c r="C10" s="62"/>
      <c r="D10" s="75" t="s">
        <v>59</v>
      </c>
      <c r="E10" s="75"/>
      <c r="F10" s="75"/>
      <c r="G10" s="75"/>
      <c r="H10" s="76"/>
    </row>
    <row r="11" spans="1:8" ht="30" customHeight="1">
      <c r="A11" s="13">
        <v>1</v>
      </c>
      <c r="B11" s="14" t="s">
        <v>29</v>
      </c>
      <c r="C11" s="15" t="s">
        <v>27</v>
      </c>
      <c r="D11" s="16" t="s">
        <v>25</v>
      </c>
      <c r="E11" s="17" t="s">
        <v>7</v>
      </c>
      <c r="F11" s="12">
        <v>1461</v>
      </c>
      <c r="G11" s="21">
        <f>Cotação!E3</f>
        <v>111.5</v>
      </c>
      <c r="H11" s="18">
        <f>ROUND(F11*G11,2)</f>
        <v>162901.5</v>
      </c>
    </row>
    <row r="12" spans="1:8" ht="27" customHeight="1">
      <c r="A12" s="13">
        <v>2</v>
      </c>
      <c r="B12" s="14" t="s">
        <v>29</v>
      </c>
      <c r="C12" s="15" t="s">
        <v>17</v>
      </c>
      <c r="D12" s="16" t="s">
        <v>12</v>
      </c>
      <c r="E12" s="17" t="s">
        <v>7</v>
      </c>
      <c r="F12" s="12">
        <v>4500</v>
      </c>
      <c r="G12" s="21">
        <f>Cotação!E4</f>
        <v>52.63</v>
      </c>
      <c r="H12" s="18">
        <f t="shared" ref="H12:H25" si="0">ROUND(F12*G12,2)</f>
        <v>236835</v>
      </c>
    </row>
    <row r="13" spans="1:8" ht="27" customHeight="1">
      <c r="A13" s="13">
        <v>3</v>
      </c>
      <c r="B13" s="14" t="s">
        <v>29</v>
      </c>
      <c r="C13" s="15" t="s">
        <v>17</v>
      </c>
      <c r="D13" s="16" t="s">
        <v>13</v>
      </c>
      <c r="E13" s="17" t="s">
        <v>7</v>
      </c>
      <c r="F13" s="12">
        <v>90000</v>
      </c>
      <c r="G13" s="21">
        <f>Cotação!E5</f>
        <v>28.13</v>
      </c>
      <c r="H13" s="18">
        <f t="shared" si="0"/>
        <v>2531700</v>
      </c>
    </row>
    <row r="14" spans="1:8" ht="27" customHeight="1">
      <c r="A14" s="13">
        <v>4</v>
      </c>
      <c r="B14" s="14" t="s">
        <v>29</v>
      </c>
      <c r="C14" s="15" t="s">
        <v>17</v>
      </c>
      <c r="D14" s="16" t="s">
        <v>23</v>
      </c>
      <c r="E14" s="14" t="s">
        <v>7</v>
      </c>
      <c r="F14" s="12">
        <v>4518</v>
      </c>
      <c r="G14" s="21">
        <f>Cotação!E6</f>
        <v>18.71</v>
      </c>
      <c r="H14" s="18">
        <f t="shared" si="0"/>
        <v>84531.78</v>
      </c>
    </row>
    <row r="15" spans="1:8" ht="21.95" customHeight="1">
      <c r="A15" s="51"/>
      <c r="B15" s="52"/>
      <c r="C15" s="52"/>
      <c r="D15" s="52"/>
      <c r="E15" s="53" t="s">
        <v>33</v>
      </c>
      <c r="F15" s="53"/>
      <c r="G15" s="53"/>
      <c r="H15" s="6">
        <f>SUM(H11:H14)</f>
        <v>3015968.28</v>
      </c>
    </row>
    <row r="16" spans="1:8" ht="21.95" customHeight="1">
      <c r="A16" s="47" t="s">
        <v>22</v>
      </c>
      <c r="B16" s="48"/>
      <c r="C16" s="48"/>
      <c r="D16" s="93" t="s">
        <v>78</v>
      </c>
      <c r="E16" s="94"/>
      <c r="F16" s="94"/>
      <c r="G16" s="94"/>
      <c r="H16" s="95"/>
    </row>
    <row r="17" spans="1:12" ht="27" customHeight="1">
      <c r="A17" s="13">
        <v>11</v>
      </c>
      <c r="B17" s="14" t="s">
        <v>29</v>
      </c>
      <c r="C17" s="15" t="s">
        <v>27</v>
      </c>
      <c r="D17" s="16" t="s">
        <v>25</v>
      </c>
      <c r="E17" s="17" t="s">
        <v>7</v>
      </c>
      <c r="F17" s="27">
        <v>487</v>
      </c>
      <c r="G17" s="21">
        <f>G11</f>
        <v>111.5</v>
      </c>
      <c r="H17" s="18">
        <f>ROUND(F17*G17,2)</f>
        <v>54300.5</v>
      </c>
    </row>
    <row r="18" spans="1:12" ht="27" customHeight="1">
      <c r="A18" s="13">
        <v>12</v>
      </c>
      <c r="B18" s="14" t="s">
        <v>29</v>
      </c>
      <c r="C18" s="15" t="s">
        <v>17</v>
      </c>
      <c r="D18" s="16" t="s">
        <v>20</v>
      </c>
      <c r="E18" s="17" t="s">
        <v>7</v>
      </c>
      <c r="F18" s="27">
        <v>1500</v>
      </c>
      <c r="G18" s="21">
        <f>G12</f>
        <v>52.63</v>
      </c>
      <c r="H18" s="18">
        <f t="shared" ref="H18:H20" si="1">ROUND(F18*G18,2)</f>
        <v>78945</v>
      </c>
    </row>
    <row r="19" spans="1:12" ht="27" customHeight="1">
      <c r="A19" s="13">
        <v>13</v>
      </c>
      <c r="B19" s="14" t="s">
        <v>29</v>
      </c>
      <c r="C19" s="15" t="s">
        <v>17</v>
      </c>
      <c r="D19" s="16" t="s">
        <v>13</v>
      </c>
      <c r="E19" s="17" t="s">
        <v>7</v>
      </c>
      <c r="F19" s="27">
        <v>30000</v>
      </c>
      <c r="G19" s="21">
        <f>G13</f>
        <v>28.13</v>
      </c>
      <c r="H19" s="18">
        <f t="shared" si="1"/>
        <v>843900</v>
      </c>
    </row>
    <row r="20" spans="1:12" ht="27" customHeight="1">
      <c r="A20" s="13">
        <v>14</v>
      </c>
      <c r="B20" s="14" t="s">
        <v>29</v>
      </c>
      <c r="C20" s="15" t="s">
        <v>17</v>
      </c>
      <c r="D20" s="16" t="s">
        <v>23</v>
      </c>
      <c r="E20" s="15" t="s">
        <v>7</v>
      </c>
      <c r="F20" s="27">
        <v>1506</v>
      </c>
      <c r="G20" s="21">
        <f>G14</f>
        <v>18.71</v>
      </c>
      <c r="H20" s="18">
        <f t="shared" si="1"/>
        <v>28177.26</v>
      </c>
    </row>
    <row r="21" spans="1:12" ht="21.95" customHeight="1">
      <c r="A21" s="51"/>
      <c r="B21" s="52"/>
      <c r="C21" s="52"/>
      <c r="D21" s="52"/>
      <c r="E21" s="53" t="s">
        <v>34</v>
      </c>
      <c r="F21" s="53"/>
      <c r="G21" s="53"/>
      <c r="H21" s="6">
        <f>SUM(H17:H20)</f>
        <v>1005322.76</v>
      </c>
    </row>
    <row r="22" spans="1:12" ht="21.95" customHeight="1">
      <c r="A22" s="47" t="s">
        <v>19</v>
      </c>
      <c r="B22" s="48"/>
      <c r="C22" s="48"/>
      <c r="D22" s="49" t="s">
        <v>60</v>
      </c>
      <c r="E22" s="49"/>
      <c r="F22" s="49"/>
      <c r="G22" s="49"/>
      <c r="H22" s="50"/>
      <c r="L22" s="25" t="s">
        <v>58</v>
      </c>
    </row>
    <row r="23" spans="1:12" ht="27" customHeight="1">
      <c r="A23" s="13">
        <v>5</v>
      </c>
      <c r="B23" s="14">
        <v>9867</v>
      </c>
      <c r="C23" s="15" t="s">
        <v>17</v>
      </c>
      <c r="D23" s="16" t="s">
        <v>43</v>
      </c>
      <c r="E23" s="17" t="s">
        <v>16</v>
      </c>
      <c r="F23" s="27">
        <v>4500</v>
      </c>
      <c r="G23" s="28">
        <v>1.99</v>
      </c>
      <c r="H23" s="18">
        <f>ROUND(F23*G23,2)</f>
        <v>8955</v>
      </c>
    </row>
    <row r="24" spans="1:12" ht="27" customHeight="1">
      <c r="A24" s="13">
        <v>6</v>
      </c>
      <c r="B24" s="14">
        <v>9868</v>
      </c>
      <c r="C24" s="15" t="s">
        <v>17</v>
      </c>
      <c r="D24" s="16" t="s">
        <v>44</v>
      </c>
      <c r="E24" s="17" t="s">
        <v>16</v>
      </c>
      <c r="F24" s="27">
        <v>4500</v>
      </c>
      <c r="G24" s="28">
        <v>2.64</v>
      </c>
      <c r="H24" s="18">
        <f>ROUND(F24*G24,2)</f>
        <v>11880</v>
      </c>
    </row>
    <row r="25" spans="1:12" ht="27" customHeight="1">
      <c r="A25" s="13">
        <v>7</v>
      </c>
      <c r="B25" s="14">
        <v>9869</v>
      </c>
      <c r="C25" s="15" t="s">
        <v>17</v>
      </c>
      <c r="D25" s="16" t="s">
        <v>45</v>
      </c>
      <c r="E25" s="17" t="s">
        <v>16</v>
      </c>
      <c r="F25" s="27">
        <v>4500</v>
      </c>
      <c r="G25" s="28">
        <v>5.67</v>
      </c>
      <c r="H25" s="18">
        <f>ROUND(F25*G25,2)</f>
        <v>25515</v>
      </c>
    </row>
    <row r="26" spans="1:12" ht="21.95" customHeight="1">
      <c r="A26" s="51"/>
      <c r="B26" s="52"/>
      <c r="C26" s="52"/>
      <c r="D26" s="52"/>
      <c r="E26" s="53" t="s">
        <v>35</v>
      </c>
      <c r="F26" s="53"/>
      <c r="G26" s="53"/>
      <c r="H26" s="6">
        <f>SUM(H23:H25)</f>
        <v>46350</v>
      </c>
    </row>
    <row r="27" spans="1:12" ht="30.75" customHeight="1">
      <c r="A27" s="47" t="s">
        <v>61</v>
      </c>
      <c r="B27" s="48"/>
      <c r="C27" s="48"/>
      <c r="D27" s="90" t="s">
        <v>79</v>
      </c>
      <c r="E27" s="91"/>
      <c r="F27" s="91"/>
      <c r="G27" s="91"/>
      <c r="H27" s="92"/>
    </row>
    <row r="28" spans="1:12" ht="27" customHeight="1">
      <c r="A28" s="13">
        <v>15</v>
      </c>
      <c r="B28" s="14">
        <v>9867</v>
      </c>
      <c r="C28" s="15" t="s">
        <v>17</v>
      </c>
      <c r="D28" s="16" t="s">
        <v>43</v>
      </c>
      <c r="E28" s="17" t="s">
        <v>16</v>
      </c>
      <c r="F28" s="27">
        <v>1500</v>
      </c>
      <c r="G28" s="21">
        <f>G23</f>
        <v>1.99</v>
      </c>
      <c r="H28" s="18">
        <f>ROUND(F28*G28,2)</f>
        <v>2985</v>
      </c>
    </row>
    <row r="29" spans="1:12" ht="27" customHeight="1">
      <c r="A29" s="13">
        <v>16</v>
      </c>
      <c r="B29" s="14">
        <v>9868</v>
      </c>
      <c r="C29" s="15" t="s">
        <v>17</v>
      </c>
      <c r="D29" s="16" t="s">
        <v>44</v>
      </c>
      <c r="E29" s="17" t="s">
        <v>16</v>
      </c>
      <c r="F29" s="27">
        <v>1500</v>
      </c>
      <c r="G29" s="21">
        <f>G24</f>
        <v>2.64</v>
      </c>
      <c r="H29" s="18">
        <f t="shared" ref="H29:H30" si="2">ROUND(F29*G29,2)</f>
        <v>3960</v>
      </c>
    </row>
    <row r="30" spans="1:12" ht="27" customHeight="1">
      <c r="A30" s="13">
        <v>17</v>
      </c>
      <c r="B30" s="14">
        <v>9869</v>
      </c>
      <c r="C30" s="15" t="s">
        <v>17</v>
      </c>
      <c r="D30" s="16" t="s">
        <v>45</v>
      </c>
      <c r="E30" s="17" t="s">
        <v>16</v>
      </c>
      <c r="F30" s="27">
        <v>1500</v>
      </c>
      <c r="G30" s="21">
        <f>G25</f>
        <v>5.67</v>
      </c>
      <c r="H30" s="18">
        <f t="shared" si="2"/>
        <v>8505</v>
      </c>
    </row>
    <row r="31" spans="1:12" ht="21.95" customHeight="1">
      <c r="A31" s="51"/>
      <c r="B31" s="52"/>
      <c r="C31" s="52"/>
      <c r="D31" s="52"/>
      <c r="E31" s="53" t="s">
        <v>70</v>
      </c>
      <c r="F31" s="53"/>
      <c r="G31" s="53"/>
      <c r="H31" s="6">
        <f>SUM(H28:H30)</f>
        <v>15450</v>
      </c>
    </row>
    <row r="32" spans="1:12" ht="21.95" customHeight="1">
      <c r="A32" s="47" t="s">
        <v>21</v>
      </c>
      <c r="B32" s="48"/>
      <c r="C32" s="48"/>
      <c r="D32" s="49" t="s">
        <v>60</v>
      </c>
      <c r="E32" s="49"/>
      <c r="F32" s="49"/>
      <c r="G32" s="49"/>
      <c r="H32" s="50"/>
    </row>
    <row r="33" spans="1:8" ht="27" customHeight="1">
      <c r="A33" s="13">
        <v>8</v>
      </c>
      <c r="B33" s="17">
        <v>36084</v>
      </c>
      <c r="C33" s="15" t="s">
        <v>17</v>
      </c>
      <c r="D33" s="16" t="s">
        <v>38</v>
      </c>
      <c r="E33" s="17" t="s">
        <v>16</v>
      </c>
      <c r="F33" s="27">
        <v>22500</v>
      </c>
      <c r="G33" s="28">
        <v>8.77</v>
      </c>
      <c r="H33" s="18">
        <f t="shared" ref="H33:H35" si="3">ROUND(F33*G33,2)</f>
        <v>197325</v>
      </c>
    </row>
    <row r="34" spans="1:8" ht="27" customHeight="1">
      <c r="A34" s="13">
        <v>9</v>
      </c>
      <c r="B34" s="17">
        <v>36373</v>
      </c>
      <c r="C34" s="15" t="s">
        <v>17</v>
      </c>
      <c r="D34" s="16" t="s">
        <v>39</v>
      </c>
      <c r="E34" s="17" t="s">
        <v>16</v>
      </c>
      <c r="F34" s="27">
        <v>15000</v>
      </c>
      <c r="G34" s="28">
        <v>17.8</v>
      </c>
      <c r="H34" s="18">
        <f t="shared" si="3"/>
        <v>267000</v>
      </c>
    </row>
    <row r="35" spans="1:8" ht="27" customHeight="1">
      <c r="A35" s="13">
        <v>10</v>
      </c>
      <c r="B35" s="17">
        <v>36374</v>
      </c>
      <c r="C35" s="15" t="s">
        <v>17</v>
      </c>
      <c r="D35" s="16" t="s">
        <v>42</v>
      </c>
      <c r="E35" s="17" t="s">
        <v>16</v>
      </c>
      <c r="F35" s="27">
        <v>750</v>
      </c>
      <c r="G35" s="28">
        <v>29.09</v>
      </c>
      <c r="H35" s="18">
        <f t="shared" si="3"/>
        <v>21817.5</v>
      </c>
    </row>
    <row r="36" spans="1:8" ht="21.95" customHeight="1">
      <c r="A36" s="51"/>
      <c r="B36" s="52"/>
      <c r="C36" s="52"/>
      <c r="D36" s="52"/>
      <c r="E36" s="53" t="s">
        <v>36</v>
      </c>
      <c r="F36" s="53"/>
      <c r="G36" s="53"/>
      <c r="H36" s="6">
        <f>SUM(H33:H35)</f>
        <v>486142.5</v>
      </c>
    </row>
    <row r="37" spans="1:8" ht="26.25" customHeight="1">
      <c r="A37" s="47" t="s">
        <v>62</v>
      </c>
      <c r="B37" s="48"/>
      <c r="C37" s="48"/>
      <c r="D37" s="90" t="s">
        <v>80</v>
      </c>
      <c r="E37" s="91"/>
      <c r="F37" s="91"/>
      <c r="G37" s="91"/>
      <c r="H37" s="92"/>
    </row>
    <row r="38" spans="1:8" ht="27" customHeight="1">
      <c r="A38" s="13">
        <v>18</v>
      </c>
      <c r="B38" s="17">
        <v>36084</v>
      </c>
      <c r="C38" s="15" t="s">
        <v>17</v>
      </c>
      <c r="D38" s="16" t="s">
        <v>38</v>
      </c>
      <c r="E38" s="17" t="s">
        <v>16</v>
      </c>
      <c r="F38" s="27">
        <v>7500</v>
      </c>
      <c r="G38" s="21">
        <f>G33</f>
        <v>8.77</v>
      </c>
      <c r="H38" s="18">
        <f t="shared" ref="H38:H40" si="4">ROUND(F38*G38,2)</f>
        <v>65775</v>
      </c>
    </row>
    <row r="39" spans="1:8" ht="27" customHeight="1">
      <c r="A39" s="13">
        <v>19</v>
      </c>
      <c r="B39" s="17">
        <v>36373</v>
      </c>
      <c r="C39" s="15" t="s">
        <v>17</v>
      </c>
      <c r="D39" s="16" t="s">
        <v>39</v>
      </c>
      <c r="E39" s="17" t="s">
        <v>16</v>
      </c>
      <c r="F39" s="27">
        <v>5000</v>
      </c>
      <c r="G39" s="21">
        <f>G34</f>
        <v>17.8</v>
      </c>
      <c r="H39" s="18">
        <f t="shared" si="4"/>
        <v>89000</v>
      </c>
    </row>
    <row r="40" spans="1:8" ht="27" customHeight="1">
      <c r="A40" s="13">
        <v>20</v>
      </c>
      <c r="B40" s="17">
        <v>36374</v>
      </c>
      <c r="C40" s="15" t="s">
        <v>17</v>
      </c>
      <c r="D40" s="16" t="s">
        <v>42</v>
      </c>
      <c r="E40" s="17" t="s">
        <v>16</v>
      </c>
      <c r="F40" s="27">
        <v>250</v>
      </c>
      <c r="G40" s="21">
        <f>G35</f>
        <v>29.09</v>
      </c>
      <c r="H40" s="18">
        <f t="shared" si="4"/>
        <v>7272.5</v>
      </c>
    </row>
    <row r="41" spans="1:8" ht="21.95" customHeight="1">
      <c r="A41" s="51"/>
      <c r="B41" s="52"/>
      <c r="C41" s="52"/>
      <c r="D41" s="52"/>
      <c r="E41" s="53" t="s">
        <v>69</v>
      </c>
      <c r="F41" s="53"/>
      <c r="G41" s="53"/>
      <c r="H41" s="6">
        <f>SUM(H38:H40)</f>
        <v>162047.5</v>
      </c>
    </row>
    <row r="42" spans="1:8" ht="21.95" customHeight="1">
      <c r="A42" s="47" t="s">
        <v>64</v>
      </c>
      <c r="B42" s="48"/>
      <c r="C42" s="48"/>
      <c r="D42" s="49" t="s">
        <v>76</v>
      </c>
      <c r="E42" s="49"/>
      <c r="F42" s="49"/>
      <c r="G42" s="49"/>
      <c r="H42" s="50"/>
    </row>
    <row r="43" spans="1:8" ht="27" customHeight="1">
      <c r="A43" s="19">
        <v>21</v>
      </c>
      <c r="B43" s="15">
        <v>34637</v>
      </c>
      <c r="C43" s="15" t="s">
        <v>18</v>
      </c>
      <c r="D43" s="16" t="s">
        <v>46</v>
      </c>
      <c r="E43" s="14" t="s">
        <v>7</v>
      </c>
      <c r="F43" s="12">
        <v>7500</v>
      </c>
      <c r="G43" s="21">
        <v>153.71</v>
      </c>
      <c r="H43" s="20">
        <f>ROUND(F43*G43,2)</f>
        <v>1152825</v>
      </c>
    </row>
    <row r="44" spans="1:8" ht="27" customHeight="1">
      <c r="A44" s="19">
        <v>22</v>
      </c>
      <c r="B44" s="15">
        <v>34638</v>
      </c>
      <c r="C44" s="15" t="s">
        <v>18</v>
      </c>
      <c r="D44" s="16" t="s">
        <v>47</v>
      </c>
      <c r="E44" s="14" t="s">
        <v>7</v>
      </c>
      <c r="F44" s="12">
        <v>450</v>
      </c>
      <c r="G44" s="21">
        <v>263.60000000000002</v>
      </c>
      <c r="H44" s="20">
        <f t="shared" ref="H44:H47" si="5">ROUND(F44*G44,2)</f>
        <v>118620</v>
      </c>
    </row>
    <row r="45" spans="1:8" ht="27" customHeight="1">
      <c r="A45" s="19">
        <v>23</v>
      </c>
      <c r="B45" s="15">
        <v>34636</v>
      </c>
      <c r="C45" s="15" t="s">
        <v>18</v>
      </c>
      <c r="D45" s="16" t="s">
        <v>50</v>
      </c>
      <c r="E45" s="14" t="s">
        <v>7</v>
      </c>
      <c r="F45" s="12">
        <v>6000</v>
      </c>
      <c r="G45" s="21">
        <v>267.73</v>
      </c>
      <c r="H45" s="20">
        <f t="shared" si="5"/>
        <v>1606380</v>
      </c>
    </row>
    <row r="46" spans="1:8" ht="27" customHeight="1">
      <c r="A46" s="19">
        <v>24</v>
      </c>
      <c r="B46" s="15">
        <v>34639</v>
      </c>
      <c r="C46" s="15" t="s">
        <v>18</v>
      </c>
      <c r="D46" s="16" t="s">
        <v>48</v>
      </c>
      <c r="E46" s="14" t="s">
        <v>7</v>
      </c>
      <c r="F46" s="12">
        <v>450</v>
      </c>
      <c r="G46" s="21">
        <v>543.75</v>
      </c>
      <c r="H46" s="20">
        <f t="shared" si="5"/>
        <v>244687.5</v>
      </c>
    </row>
    <row r="47" spans="1:8" ht="27" customHeight="1">
      <c r="A47" s="19">
        <v>25</v>
      </c>
      <c r="B47" s="15">
        <v>34640</v>
      </c>
      <c r="C47" s="15" t="s">
        <v>18</v>
      </c>
      <c r="D47" s="16" t="s">
        <v>49</v>
      </c>
      <c r="E47" s="14" t="s">
        <v>7</v>
      </c>
      <c r="F47" s="12">
        <v>450</v>
      </c>
      <c r="G47" s="21">
        <v>610.78</v>
      </c>
      <c r="H47" s="20">
        <f t="shared" si="5"/>
        <v>274851</v>
      </c>
    </row>
    <row r="48" spans="1:8" ht="21.95" customHeight="1">
      <c r="A48" s="51"/>
      <c r="B48" s="52"/>
      <c r="C48" s="52"/>
      <c r="D48" s="52"/>
      <c r="E48" s="53" t="s">
        <v>68</v>
      </c>
      <c r="F48" s="53"/>
      <c r="G48" s="53"/>
      <c r="H48" s="6">
        <f>SUM(H43:H47)</f>
        <v>3397363.5</v>
      </c>
    </row>
    <row r="49" spans="1:8" ht="25.5" customHeight="1">
      <c r="A49" s="47" t="s">
        <v>65</v>
      </c>
      <c r="B49" s="48"/>
      <c r="C49" s="48"/>
      <c r="D49" s="90" t="s">
        <v>81</v>
      </c>
      <c r="E49" s="91"/>
      <c r="F49" s="91"/>
      <c r="G49" s="91"/>
      <c r="H49" s="92"/>
    </row>
    <row r="50" spans="1:8" ht="27" customHeight="1">
      <c r="A50" s="19">
        <v>26</v>
      </c>
      <c r="B50" s="15">
        <v>34637</v>
      </c>
      <c r="C50" s="15" t="s">
        <v>18</v>
      </c>
      <c r="D50" s="16" t="s">
        <v>46</v>
      </c>
      <c r="E50" s="14" t="s">
        <v>7</v>
      </c>
      <c r="F50" s="12">
        <v>2500</v>
      </c>
      <c r="G50" s="21">
        <f>G43</f>
        <v>153.71</v>
      </c>
      <c r="H50" s="20">
        <f>ROUND(F50*G50,2)</f>
        <v>384275</v>
      </c>
    </row>
    <row r="51" spans="1:8" ht="27" customHeight="1">
      <c r="A51" s="19">
        <v>27</v>
      </c>
      <c r="B51" s="15">
        <v>34638</v>
      </c>
      <c r="C51" s="15" t="s">
        <v>18</v>
      </c>
      <c r="D51" s="16" t="s">
        <v>47</v>
      </c>
      <c r="E51" s="14" t="s">
        <v>7</v>
      </c>
      <c r="F51" s="12">
        <v>150</v>
      </c>
      <c r="G51" s="21">
        <f t="shared" ref="G51:G54" si="6">G44</f>
        <v>263.60000000000002</v>
      </c>
      <c r="H51" s="20">
        <f t="shared" ref="H51:H54" si="7">ROUND(F51*G51,2)</f>
        <v>39540</v>
      </c>
    </row>
    <row r="52" spans="1:8" ht="27" customHeight="1">
      <c r="A52" s="19">
        <v>28</v>
      </c>
      <c r="B52" s="15">
        <v>34636</v>
      </c>
      <c r="C52" s="15" t="s">
        <v>18</v>
      </c>
      <c r="D52" s="16" t="s">
        <v>50</v>
      </c>
      <c r="E52" s="14" t="s">
        <v>7</v>
      </c>
      <c r="F52" s="12">
        <v>2000</v>
      </c>
      <c r="G52" s="21">
        <f t="shared" si="6"/>
        <v>267.73</v>
      </c>
      <c r="H52" s="20">
        <f t="shared" si="7"/>
        <v>535460</v>
      </c>
    </row>
    <row r="53" spans="1:8" ht="27" customHeight="1">
      <c r="A53" s="19">
        <v>29</v>
      </c>
      <c r="B53" s="15">
        <v>34639</v>
      </c>
      <c r="C53" s="15" t="s">
        <v>18</v>
      </c>
      <c r="D53" s="16" t="s">
        <v>48</v>
      </c>
      <c r="E53" s="14" t="s">
        <v>7</v>
      </c>
      <c r="F53" s="12">
        <v>150</v>
      </c>
      <c r="G53" s="21">
        <f t="shared" si="6"/>
        <v>543.75</v>
      </c>
      <c r="H53" s="20">
        <f t="shared" si="7"/>
        <v>81562.5</v>
      </c>
    </row>
    <row r="54" spans="1:8" ht="27" customHeight="1">
      <c r="A54" s="19">
        <v>30</v>
      </c>
      <c r="B54" s="15">
        <v>34640</v>
      </c>
      <c r="C54" s="15" t="s">
        <v>18</v>
      </c>
      <c r="D54" s="16" t="s">
        <v>49</v>
      </c>
      <c r="E54" s="14" t="s">
        <v>7</v>
      </c>
      <c r="F54" s="12">
        <v>150</v>
      </c>
      <c r="G54" s="21">
        <f t="shared" si="6"/>
        <v>610.78</v>
      </c>
      <c r="H54" s="20">
        <f t="shared" si="7"/>
        <v>91617</v>
      </c>
    </row>
    <row r="55" spans="1:8" ht="21.95" customHeight="1">
      <c r="A55" s="51"/>
      <c r="B55" s="52"/>
      <c r="C55" s="52"/>
      <c r="D55" s="52"/>
      <c r="E55" s="53" t="s">
        <v>67</v>
      </c>
      <c r="F55" s="53"/>
      <c r="G55" s="53"/>
      <c r="H55" s="6">
        <f>SUM(H50:H54)</f>
        <v>1132454.5</v>
      </c>
    </row>
    <row r="56" spans="1:8" ht="21.95" customHeight="1">
      <c r="A56" s="47" t="s">
        <v>72</v>
      </c>
      <c r="B56" s="48"/>
      <c r="C56" s="48"/>
      <c r="D56" s="49" t="s">
        <v>77</v>
      </c>
      <c r="E56" s="49"/>
      <c r="F56" s="49"/>
      <c r="G56" s="49"/>
      <c r="H56" s="50"/>
    </row>
    <row r="57" spans="1:8" ht="42.95" customHeight="1">
      <c r="A57" s="19">
        <v>31</v>
      </c>
      <c r="B57" s="15">
        <v>37105</v>
      </c>
      <c r="C57" s="15" t="s">
        <v>18</v>
      </c>
      <c r="D57" s="16" t="s">
        <v>51</v>
      </c>
      <c r="E57" s="14" t="s">
        <v>7</v>
      </c>
      <c r="F57" s="12">
        <v>750</v>
      </c>
      <c r="G57" s="21">
        <v>1030.06</v>
      </c>
      <c r="H57" s="20">
        <f t="shared" ref="H57:H59" si="8">ROUND(F57*G57,2)</f>
        <v>772545</v>
      </c>
    </row>
    <row r="58" spans="1:8" ht="42.95" customHeight="1">
      <c r="A58" s="19">
        <v>32</v>
      </c>
      <c r="B58" s="15">
        <v>37106</v>
      </c>
      <c r="C58" s="15" t="s">
        <v>18</v>
      </c>
      <c r="D58" s="16" t="s">
        <v>52</v>
      </c>
      <c r="E58" s="14" t="s">
        <v>7</v>
      </c>
      <c r="F58" s="12">
        <v>750</v>
      </c>
      <c r="G58" s="21">
        <v>2135.91</v>
      </c>
      <c r="H58" s="20">
        <f t="shared" si="8"/>
        <v>1601932.5</v>
      </c>
    </row>
    <row r="59" spans="1:8" ht="42.95" customHeight="1">
      <c r="A59" s="19">
        <v>33</v>
      </c>
      <c r="B59" s="14" t="s">
        <v>29</v>
      </c>
      <c r="C59" s="15" t="s">
        <v>18</v>
      </c>
      <c r="D59" s="16" t="s">
        <v>53</v>
      </c>
      <c r="E59" s="14" t="s">
        <v>7</v>
      </c>
      <c r="F59" s="12">
        <v>10</v>
      </c>
      <c r="G59" s="21">
        <f>Cotação!E7</f>
        <v>6138.1</v>
      </c>
      <c r="H59" s="20">
        <f t="shared" si="8"/>
        <v>61381</v>
      </c>
    </row>
    <row r="60" spans="1:8" ht="21.95" customHeight="1">
      <c r="A60" s="51"/>
      <c r="B60" s="52"/>
      <c r="C60" s="52"/>
      <c r="D60" s="52"/>
      <c r="E60" s="53" t="s">
        <v>75</v>
      </c>
      <c r="F60" s="53"/>
      <c r="G60" s="53"/>
      <c r="H60" s="6">
        <f>SUM(H57:H59)</f>
        <v>2435858.5</v>
      </c>
    </row>
    <row r="61" spans="1:8" ht="27.75" customHeight="1">
      <c r="A61" s="47" t="s">
        <v>73</v>
      </c>
      <c r="B61" s="48"/>
      <c r="C61" s="48"/>
      <c r="D61" s="90" t="s">
        <v>82</v>
      </c>
      <c r="E61" s="91"/>
      <c r="F61" s="91"/>
      <c r="G61" s="91"/>
      <c r="H61" s="92"/>
    </row>
    <row r="62" spans="1:8" ht="42.95" customHeight="1">
      <c r="A62" s="19">
        <v>34</v>
      </c>
      <c r="B62" s="15">
        <v>37105</v>
      </c>
      <c r="C62" s="15" t="s">
        <v>18</v>
      </c>
      <c r="D62" s="16" t="s">
        <v>51</v>
      </c>
      <c r="E62" s="14" t="s">
        <v>7</v>
      </c>
      <c r="F62" s="12">
        <v>250</v>
      </c>
      <c r="G62" s="21">
        <f>G57</f>
        <v>1030.06</v>
      </c>
      <c r="H62" s="20">
        <f t="shared" ref="H62:H64" si="9">ROUND(F62*G62,2)</f>
        <v>257515</v>
      </c>
    </row>
    <row r="63" spans="1:8" ht="42.95" customHeight="1">
      <c r="A63" s="19">
        <v>35</v>
      </c>
      <c r="B63" s="15">
        <v>37106</v>
      </c>
      <c r="C63" s="15" t="s">
        <v>18</v>
      </c>
      <c r="D63" s="16" t="s">
        <v>52</v>
      </c>
      <c r="E63" s="14" t="s">
        <v>7</v>
      </c>
      <c r="F63" s="12">
        <v>250</v>
      </c>
      <c r="G63" s="21">
        <f t="shared" ref="G63:G64" si="10">G58</f>
        <v>2135.91</v>
      </c>
      <c r="H63" s="20">
        <f t="shared" si="9"/>
        <v>533977.5</v>
      </c>
    </row>
    <row r="64" spans="1:8" ht="42.95" customHeight="1">
      <c r="A64" s="19">
        <v>36</v>
      </c>
      <c r="B64" s="14" t="s">
        <v>29</v>
      </c>
      <c r="C64" s="15" t="s">
        <v>18</v>
      </c>
      <c r="D64" s="16" t="s">
        <v>53</v>
      </c>
      <c r="E64" s="14" t="s">
        <v>7</v>
      </c>
      <c r="F64" s="12">
        <v>3</v>
      </c>
      <c r="G64" s="21">
        <f t="shared" si="10"/>
        <v>6138.1</v>
      </c>
      <c r="H64" s="20">
        <f t="shared" si="9"/>
        <v>18414.3</v>
      </c>
    </row>
    <row r="65" spans="1:14" ht="20.100000000000001" customHeight="1">
      <c r="A65" s="55"/>
      <c r="B65" s="56"/>
      <c r="C65" s="56"/>
      <c r="D65" s="57"/>
      <c r="E65" s="53" t="s">
        <v>74</v>
      </c>
      <c r="F65" s="53"/>
      <c r="G65" s="53"/>
      <c r="H65" s="6">
        <f>SUM(H62:H64)</f>
        <v>809906.8</v>
      </c>
    </row>
    <row r="66" spans="1:14" ht="27" customHeight="1" thickBot="1">
      <c r="A66" s="58"/>
      <c r="B66" s="59"/>
      <c r="C66" s="59"/>
      <c r="D66" s="60"/>
      <c r="E66" s="54" t="s">
        <v>37</v>
      </c>
      <c r="F66" s="54"/>
      <c r="G66" s="54"/>
      <c r="H66" s="46">
        <f>SUM(H15,H21,H26,H31,H36,H41,H48,H55,H60,H65)</f>
        <v>12506864.34</v>
      </c>
      <c r="J66" s="26">
        <v>12506864.34</v>
      </c>
      <c r="L66" s="29">
        <f>[1]Resumo!$H$54</f>
        <v>12506864.34</v>
      </c>
      <c r="N66" s="30">
        <f>J66-L66</f>
        <v>0</v>
      </c>
    </row>
    <row r="67" spans="1:14">
      <c r="H67" t="s">
        <v>71</v>
      </c>
    </row>
  </sheetData>
  <mergeCells count="47">
    <mergeCell ref="A2:H2"/>
    <mergeCell ref="A1:H1"/>
    <mergeCell ref="A5:H5"/>
    <mergeCell ref="A3:H3"/>
    <mergeCell ref="A26:D26"/>
    <mergeCell ref="E26:G26"/>
    <mergeCell ref="D10:H10"/>
    <mergeCell ref="F6:H6"/>
    <mergeCell ref="F7:H7"/>
    <mergeCell ref="A36:D36"/>
    <mergeCell ref="E36:G36"/>
    <mergeCell ref="A60:D60"/>
    <mergeCell ref="E60:G60"/>
    <mergeCell ref="A10:C10"/>
    <mergeCell ref="A27:C27"/>
    <mergeCell ref="D27:H27"/>
    <mergeCell ref="A42:C42"/>
    <mergeCell ref="D42:H42"/>
    <mergeCell ref="A22:C22"/>
    <mergeCell ref="D22:H22"/>
    <mergeCell ref="A15:D15"/>
    <mergeCell ref="E15:G15"/>
    <mergeCell ref="A31:D31"/>
    <mergeCell ref="E31:G31"/>
    <mergeCell ref="A32:C32"/>
    <mergeCell ref="E65:G65"/>
    <mergeCell ref="E66:G66"/>
    <mergeCell ref="A61:C61"/>
    <mergeCell ref="D61:H61"/>
    <mergeCell ref="A65:D66"/>
    <mergeCell ref="D32:H32"/>
    <mergeCell ref="A16:C16"/>
    <mergeCell ref="D16:H16"/>
    <mergeCell ref="A21:D21"/>
    <mergeCell ref="E21:G21"/>
    <mergeCell ref="A56:C56"/>
    <mergeCell ref="D56:H56"/>
    <mergeCell ref="A37:C37"/>
    <mergeCell ref="D37:H37"/>
    <mergeCell ref="A41:D41"/>
    <mergeCell ref="E41:G41"/>
    <mergeCell ref="A48:D48"/>
    <mergeCell ref="E48:G48"/>
    <mergeCell ref="A49:C49"/>
    <mergeCell ref="D49:H49"/>
    <mergeCell ref="A55:D55"/>
    <mergeCell ref="E55:G55"/>
  </mergeCells>
  <printOptions horizontalCentered="1"/>
  <pageMargins left="0.31496062992125984" right="0.31496062992125984" top="0.39370078740157483" bottom="0.39370078740157483" header="0.31496062992125984" footer="0.31496062992125984"/>
  <pageSetup scale="80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6"/>
  <sheetViews>
    <sheetView view="pageBreakPreview" topLeftCell="A47" zoomScale="120" zoomScaleNormal="100" zoomScaleSheetLayoutView="120" workbookViewId="0">
      <selection activeCell="A57" sqref="A57"/>
    </sheetView>
  </sheetViews>
  <sheetFormatPr defaultRowHeight="12.75"/>
  <cols>
    <col min="3" max="3" width="15.85546875" bestFit="1" customWidth="1"/>
    <col min="4" max="4" width="31.85546875" customWidth="1"/>
    <col min="5" max="5" width="5.28515625" bestFit="1" customWidth="1"/>
    <col min="6" max="6" width="15.140625" bestFit="1" customWidth="1"/>
    <col min="7" max="7" width="14.140625" bestFit="1" customWidth="1"/>
    <col min="9" max="9" width="14.85546875" bestFit="1" customWidth="1"/>
    <col min="11" max="11" width="14.140625" bestFit="1" customWidth="1"/>
    <col min="13" max="13" width="14.85546875" bestFit="1" customWidth="1"/>
  </cols>
  <sheetData>
    <row r="1" spans="1:11" ht="25.5" customHeight="1" thickBot="1">
      <c r="A1" s="1" t="s">
        <v>0</v>
      </c>
      <c r="B1" s="4" t="s">
        <v>15</v>
      </c>
      <c r="C1" s="2" t="s">
        <v>1</v>
      </c>
      <c r="D1" s="2" t="s">
        <v>2</v>
      </c>
      <c r="E1" s="2" t="s">
        <v>3</v>
      </c>
      <c r="F1" s="3" t="s">
        <v>4</v>
      </c>
      <c r="G1" s="5" t="s">
        <v>5</v>
      </c>
    </row>
    <row r="2" spans="1:11" ht="21.95" customHeight="1">
      <c r="A2" s="61" t="s">
        <v>14</v>
      </c>
      <c r="B2" s="62"/>
      <c r="C2" s="62"/>
      <c r="D2" s="75" t="s">
        <v>59</v>
      </c>
      <c r="E2" s="75"/>
      <c r="F2" s="75"/>
      <c r="G2" s="76"/>
    </row>
    <row r="3" spans="1:11" ht="30" customHeight="1">
      <c r="A3" s="13">
        <v>1</v>
      </c>
      <c r="B3" s="14" t="s">
        <v>29</v>
      </c>
      <c r="C3" s="15" t="s">
        <v>27</v>
      </c>
      <c r="D3" s="16" t="s">
        <v>25</v>
      </c>
      <c r="E3" s="17" t="s">
        <v>7</v>
      </c>
      <c r="F3" s="12">
        <v>1461</v>
      </c>
      <c r="G3" s="31">
        <f>Cotação!E3</f>
        <v>111.5</v>
      </c>
    </row>
    <row r="4" spans="1:11" ht="27" customHeight="1">
      <c r="A4" s="13">
        <v>2</v>
      </c>
      <c r="B4" s="14" t="s">
        <v>29</v>
      </c>
      <c r="C4" s="15" t="s">
        <v>17</v>
      </c>
      <c r="D4" s="16" t="s">
        <v>12</v>
      </c>
      <c r="E4" s="17" t="s">
        <v>7</v>
      </c>
      <c r="F4" s="12">
        <v>4500</v>
      </c>
      <c r="G4" s="31">
        <f>Cotação!E4</f>
        <v>52.63</v>
      </c>
    </row>
    <row r="5" spans="1:11" ht="27" customHeight="1">
      <c r="A5" s="13">
        <v>3</v>
      </c>
      <c r="B5" s="14" t="s">
        <v>29</v>
      </c>
      <c r="C5" s="15" t="s">
        <v>17</v>
      </c>
      <c r="D5" s="16" t="s">
        <v>13</v>
      </c>
      <c r="E5" s="17" t="s">
        <v>7</v>
      </c>
      <c r="F5" s="12">
        <v>90000</v>
      </c>
      <c r="G5" s="31">
        <f>Cotação!E5</f>
        <v>28.13</v>
      </c>
    </row>
    <row r="6" spans="1:11" ht="27" customHeight="1">
      <c r="A6" s="13">
        <v>4</v>
      </c>
      <c r="B6" s="14" t="s">
        <v>29</v>
      </c>
      <c r="C6" s="15" t="s">
        <v>17</v>
      </c>
      <c r="D6" s="16" t="s">
        <v>23</v>
      </c>
      <c r="E6" s="14" t="s">
        <v>7</v>
      </c>
      <c r="F6" s="12">
        <v>4518</v>
      </c>
      <c r="G6" s="31">
        <f>Cotação!E6</f>
        <v>18.71</v>
      </c>
    </row>
    <row r="7" spans="1:11" ht="16.5" customHeight="1">
      <c r="A7" s="83"/>
      <c r="B7" s="84"/>
      <c r="C7" s="84"/>
      <c r="D7" s="84"/>
      <c r="E7" s="84"/>
      <c r="F7" s="84"/>
      <c r="G7" s="85"/>
    </row>
    <row r="8" spans="1:11" ht="27.75" customHeight="1">
      <c r="A8" s="47" t="s">
        <v>22</v>
      </c>
      <c r="B8" s="48"/>
      <c r="C8" s="48"/>
      <c r="D8" s="90" t="s">
        <v>78</v>
      </c>
      <c r="E8" s="91"/>
      <c r="F8" s="91"/>
      <c r="G8" s="92"/>
    </row>
    <row r="9" spans="1:11" ht="27" customHeight="1">
      <c r="A9" s="13">
        <v>11</v>
      </c>
      <c r="B9" s="14" t="s">
        <v>29</v>
      </c>
      <c r="C9" s="15" t="s">
        <v>27</v>
      </c>
      <c r="D9" s="16" t="s">
        <v>25</v>
      </c>
      <c r="E9" s="17" t="s">
        <v>7</v>
      </c>
      <c r="F9" s="27">
        <v>487</v>
      </c>
      <c r="G9" s="31">
        <f>G3</f>
        <v>111.5</v>
      </c>
    </row>
    <row r="10" spans="1:11" ht="27" customHeight="1">
      <c r="A10" s="13">
        <v>12</v>
      </c>
      <c r="B10" s="14" t="s">
        <v>29</v>
      </c>
      <c r="C10" s="15" t="s">
        <v>17</v>
      </c>
      <c r="D10" s="16" t="s">
        <v>20</v>
      </c>
      <c r="E10" s="17" t="s">
        <v>7</v>
      </c>
      <c r="F10" s="27">
        <v>1500</v>
      </c>
      <c r="G10" s="31">
        <f>G4</f>
        <v>52.63</v>
      </c>
    </row>
    <row r="11" spans="1:11" ht="27" customHeight="1">
      <c r="A11" s="13">
        <v>13</v>
      </c>
      <c r="B11" s="14" t="s">
        <v>29</v>
      </c>
      <c r="C11" s="15" t="s">
        <v>17</v>
      </c>
      <c r="D11" s="16" t="s">
        <v>13</v>
      </c>
      <c r="E11" s="17" t="s">
        <v>7</v>
      </c>
      <c r="F11" s="27">
        <v>30000</v>
      </c>
      <c r="G11" s="31">
        <f>G5</f>
        <v>28.13</v>
      </c>
    </row>
    <row r="12" spans="1:11" ht="27" customHeight="1">
      <c r="A12" s="13">
        <v>14</v>
      </c>
      <c r="B12" s="14" t="s">
        <v>29</v>
      </c>
      <c r="C12" s="15" t="s">
        <v>17</v>
      </c>
      <c r="D12" s="16" t="s">
        <v>23</v>
      </c>
      <c r="E12" s="15" t="s">
        <v>7</v>
      </c>
      <c r="F12" s="27">
        <v>1506</v>
      </c>
      <c r="G12" s="31">
        <f>G6</f>
        <v>18.71</v>
      </c>
    </row>
    <row r="13" spans="1:11" ht="21.95" customHeight="1">
      <c r="A13" s="83"/>
      <c r="B13" s="84"/>
      <c r="C13" s="84"/>
      <c r="D13" s="84"/>
      <c r="E13" s="84"/>
      <c r="F13" s="84"/>
      <c r="G13" s="85"/>
    </row>
    <row r="14" spans="1:11" ht="21.95" customHeight="1">
      <c r="A14" s="47" t="s">
        <v>19</v>
      </c>
      <c r="B14" s="48"/>
      <c r="C14" s="48"/>
      <c r="D14" s="49" t="s">
        <v>60</v>
      </c>
      <c r="E14" s="49"/>
      <c r="F14" s="49"/>
      <c r="G14" s="50"/>
      <c r="K14" s="25" t="s">
        <v>58</v>
      </c>
    </row>
    <row r="15" spans="1:11" ht="27" customHeight="1">
      <c r="A15" s="13">
        <v>5</v>
      </c>
      <c r="B15" s="14">
        <v>9867</v>
      </c>
      <c r="C15" s="15" t="s">
        <v>17</v>
      </c>
      <c r="D15" s="16" t="s">
        <v>43</v>
      </c>
      <c r="E15" s="17" t="s">
        <v>16</v>
      </c>
      <c r="F15" s="27">
        <v>4500</v>
      </c>
      <c r="G15" s="32">
        <v>1.99</v>
      </c>
    </row>
    <row r="16" spans="1:11" ht="27" customHeight="1">
      <c r="A16" s="13">
        <v>6</v>
      </c>
      <c r="B16" s="14">
        <v>9868</v>
      </c>
      <c r="C16" s="15" t="s">
        <v>17</v>
      </c>
      <c r="D16" s="16" t="s">
        <v>44</v>
      </c>
      <c r="E16" s="17" t="s">
        <v>16</v>
      </c>
      <c r="F16" s="27">
        <v>4500</v>
      </c>
      <c r="G16" s="32">
        <v>2.64</v>
      </c>
    </row>
    <row r="17" spans="1:7" ht="27" customHeight="1">
      <c r="A17" s="13">
        <v>7</v>
      </c>
      <c r="B17" s="14">
        <v>9869</v>
      </c>
      <c r="C17" s="15" t="s">
        <v>17</v>
      </c>
      <c r="D17" s="16" t="s">
        <v>45</v>
      </c>
      <c r="E17" s="17" t="s">
        <v>16</v>
      </c>
      <c r="F17" s="27">
        <v>4500</v>
      </c>
      <c r="G17" s="32">
        <v>5.67</v>
      </c>
    </row>
    <row r="18" spans="1:7" ht="21.95" customHeight="1">
      <c r="A18" s="83"/>
      <c r="B18" s="84"/>
      <c r="C18" s="84"/>
      <c r="D18" s="84"/>
      <c r="E18" s="84"/>
      <c r="F18" s="84"/>
      <c r="G18" s="85"/>
    </row>
    <row r="19" spans="1:7" ht="27.75" customHeight="1">
      <c r="A19" s="47" t="s">
        <v>61</v>
      </c>
      <c r="B19" s="48"/>
      <c r="C19" s="48"/>
      <c r="D19" s="90" t="s">
        <v>79</v>
      </c>
      <c r="E19" s="91"/>
      <c r="F19" s="91"/>
      <c r="G19" s="92"/>
    </row>
    <row r="20" spans="1:7" ht="27" customHeight="1">
      <c r="A20" s="13">
        <v>15</v>
      </c>
      <c r="B20" s="14">
        <v>9867</v>
      </c>
      <c r="C20" s="15" t="s">
        <v>17</v>
      </c>
      <c r="D20" s="16" t="s">
        <v>43</v>
      </c>
      <c r="E20" s="17" t="s">
        <v>16</v>
      </c>
      <c r="F20" s="27">
        <v>1500</v>
      </c>
      <c r="G20" s="31">
        <f>G15</f>
        <v>1.99</v>
      </c>
    </row>
    <row r="21" spans="1:7" ht="27" customHeight="1">
      <c r="A21" s="13">
        <v>16</v>
      </c>
      <c r="B21" s="14">
        <v>9868</v>
      </c>
      <c r="C21" s="15" t="s">
        <v>17</v>
      </c>
      <c r="D21" s="16" t="s">
        <v>44</v>
      </c>
      <c r="E21" s="17" t="s">
        <v>16</v>
      </c>
      <c r="F21" s="27">
        <v>1500</v>
      </c>
      <c r="G21" s="31">
        <f>G16</f>
        <v>2.64</v>
      </c>
    </row>
    <row r="22" spans="1:7" ht="27" customHeight="1">
      <c r="A22" s="13">
        <v>17</v>
      </c>
      <c r="B22" s="14">
        <v>9869</v>
      </c>
      <c r="C22" s="15" t="s">
        <v>17</v>
      </c>
      <c r="D22" s="16" t="s">
        <v>45</v>
      </c>
      <c r="E22" s="17" t="s">
        <v>16</v>
      </c>
      <c r="F22" s="27">
        <v>1500</v>
      </c>
      <c r="G22" s="31">
        <f>G17</f>
        <v>5.67</v>
      </c>
    </row>
    <row r="23" spans="1:7" ht="21.95" customHeight="1">
      <c r="A23" s="83"/>
      <c r="B23" s="84"/>
      <c r="C23" s="84"/>
      <c r="D23" s="84"/>
      <c r="E23" s="84"/>
      <c r="F23" s="84"/>
      <c r="G23" s="85"/>
    </row>
    <row r="24" spans="1:7" ht="21.95" customHeight="1">
      <c r="A24" s="47" t="s">
        <v>21</v>
      </c>
      <c r="B24" s="48"/>
      <c r="C24" s="48"/>
      <c r="D24" s="49" t="s">
        <v>60</v>
      </c>
      <c r="E24" s="49"/>
      <c r="F24" s="49"/>
      <c r="G24" s="50"/>
    </row>
    <row r="25" spans="1:7" ht="27" customHeight="1">
      <c r="A25" s="13">
        <v>8</v>
      </c>
      <c r="B25" s="17">
        <v>36084</v>
      </c>
      <c r="C25" s="15" t="s">
        <v>17</v>
      </c>
      <c r="D25" s="16" t="s">
        <v>38</v>
      </c>
      <c r="E25" s="17" t="s">
        <v>16</v>
      </c>
      <c r="F25" s="27">
        <v>22500</v>
      </c>
      <c r="G25" s="32">
        <v>8.77</v>
      </c>
    </row>
    <row r="26" spans="1:7" ht="27" customHeight="1">
      <c r="A26" s="13">
        <v>9</v>
      </c>
      <c r="B26" s="17">
        <v>36373</v>
      </c>
      <c r="C26" s="15" t="s">
        <v>17</v>
      </c>
      <c r="D26" s="16" t="s">
        <v>39</v>
      </c>
      <c r="E26" s="17" t="s">
        <v>16</v>
      </c>
      <c r="F26" s="27">
        <v>15000</v>
      </c>
      <c r="G26" s="32">
        <v>17.8</v>
      </c>
    </row>
    <row r="27" spans="1:7" ht="27" customHeight="1">
      <c r="A27" s="13">
        <v>10</v>
      </c>
      <c r="B27" s="17">
        <v>36374</v>
      </c>
      <c r="C27" s="15" t="s">
        <v>17</v>
      </c>
      <c r="D27" s="16" t="s">
        <v>42</v>
      </c>
      <c r="E27" s="17" t="s">
        <v>16</v>
      </c>
      <c r="F27" s="27">
        <v>750</v>
      </c>
      <c r="G27" s="32">
        <v>29.09</v>
      </c>
    </row>
    <row r="28" spans="1:7" ht="21.95" customHeight="1">
      <c r="A28" s="83"/>
      <c r="B28" s="84"/>
      <c r="C28" s="84"/>
      <c r="D28" s="84"/>
      <c r="E28" s="84"/>
      <c r="F28" s="84"/>
      <c r="G28" s="85"/>
    </row>
    <row r="29" spans="1:7" ht="27.75" customHeight="1">
      <c r="A29" s="47" t="s">
        <v>62</v>
      </c>
      <c r="B29" s="48"/>
      <c r="C29" s="48"/>
      <c r="D29" s="90" t="s">
        <v>80</v>
      </c>
      <c r="E29" s="91"/>
      <c r="F29" s="91"/>
      <c r="G29" s="92"/>
    </row>
    <row r="30" spans="1:7" ht="27" customHeight="1">
      <c r="A30" s="13">
        <v>18</v>
      </c>
      <c r="B30" s="17">
        <v>36084</v>
      </c>
      <c r="C30" s="15" t="s">
        <v>17</v>
      </c>
      <c r="D30" s="16" t="s">
        <v>38</v>
      </c>
      <c r="E30" s="17" t="s">
        <v>16</v>
      </c>
      <c r="F30" s="27">
        <v>7500</v>
      </c>
      <c r="G30" s="31">
        <f>G25</f>
        <v>8.77</v>
      </c>
    </row>
    <row r="31" spans="1:7" ht="27" customHeight="1">
      <c r="A31" s="13">
        <v>19</v>
      </c>
      <c r="B31" s="17">
        <v>36373</v>
      </c>
      <c r="C31" s="15" t="s">
        <v>17</v>
      </c>
      <c r="D31" s="16" t="s">
        <v>39</v>
      </c>
      <c r="E31" s="17" t="s">
        <v>16</v>
      </c>
      <c r="F31" s="27">
        <v>5000</v>
      </c>
      <c r="G31" s="31">
        <f>G26</f>
        <v>17.8</v>
      </c>
    </row>
    <row r="32" spans="1:7" ht="27" customHeight="1">
      <c r="A32" s="13">
        <v>20</v>
      </c>
      <c r="B32" s="17">
        <v>36374</v>
      </c>
      <c r="C32" s="15" t="s">
        <v>17</v>
      </c>
      <c r="D32" s="16" t="s">
        <v>42</v>
      </c>
      <c r="E32" s="17" t="s">
        <v>16</v>
      </c>
      <c r="F32" s="27">
        <v>250</v>
      </c>
      <c r="G32" s="31">
        <f>G27</f>
        <v>29.09</v>
      </c>
    </row>
    <row r="33" spans="1:7" ht="21.95" customHeight="1">
      <c r="A33" s="86"/>
      <c r="B33" s="87"/>
      <c r="C33" s="87"/>
      <c r="D33" s="87"/>
      <c r="E33" s="87"/>
      <c r="F33" s="87"/>
      <c r="G33" s="88"/>
    </row>
    <row r="34" spans="1:7" ht="21.95" customHeight="1">
      <c r="A34" s="47" t="s">
        <v>64</v>
      </c>
      <c r="B34" s="48"/>
      <c r="C34" s="48"/>
      <c r="D34" s="49" t="s">
        <v>63</v>
      </c>
      <c r="E34" s="49"/>
      <c r="F34" s="49"/>
      <c r="G34" s="50"/>
    </row>
    <row r="35" spans="1:7" ht="27" customHeight="1">
      <c r="A35" s="19">
        <v>21</v>
      </c>
      <c r="B35" s="15">
        <v>34637</v>
      </c>
      <c r="C35" s="15" t="s">
        <v>18</v>
      </c>
      <c r="D35" s="16" t="s">
        <v>46</v>
      </c>
      <c r="E35" s="14" t="s">
        <v>7</v>
      </c>
      <c r="F35" s="12">
        <v>7500</v>
      </c>
      <c r="G35" s="31">
        <v>153.71</v>
      </c>
    </row>
    <row r="36" spans="1:7" ht="27" customHeight="1">
      <c r="A36" s="19">
        <v>22</v>
      </c>
      <c r="B36" s="15">
        <v>34638</v>
      </c>
      <c r="C36" s="15" t="s">
        <v>18</v>
      </c>
      <c r="D36" s="16" t="s">
        <v>47</v>
      </c>
      <c r="E36" s="14" t="s">
        <v>7</v>
      </c>
      <c r="F36" s="12">
        <v>450</v>
      </c>
      <c r="G36" s="31">
        <v>263.60000000000002</v>
      </c>
    </row>
    <row r="37" spans="1:7" ht="27" customHeight="1">
      <c r="A37" s="19">
        <v>23</v>
      </c>
      <c r="B37" s="15">
        <v>34636</v>
      </c>
      <c r="C37" s="15" t="s">
        <v>18</v>
      </c>
      <c r="D37" s="16" t="s">
        <v>50</v>
      </c>
      <c r="E37" s="14" t="s">
        <v>7</v>
      </c>
      <c r="F37" s="12">
        <v>6000</v>
      </c>
      <c r="G37" s="31">
        <v>267.73</v>
      </c>
    </row>
    <row r="38" spans="1:7" ht="27" customHeight="1">
      <c r="A38" s="19">
        <v>24</v>
      </c>
      <c r="B38" s="15">
        <v>34639</v>
      </c>
      <c r="C38" s="15" t="s">
        <v>18</v>
      </c>
      <c r="D38" s="16" t="s">
        <v>48</v>
      </c>
      <c r="E38" s="14" t="s">
        <v>7</v>
      </c>
      <c r="F38" s="12">
        <v>450</v>
      </c>
      <c r="G38" s="31">
        <v>543.75</v>
      </c>
    </row>
    <row r="39" spans="1:7" ht="27" customHeight="1">
      <c r="A39" s="19">
        <v>25</v>
      </c>
      <c r="B39" s="15">
        <v>34640</v>
      </c>
      <c r="C39" s="15" t="s">
        <v>18</v>
      </c>
      <c r="D39" s="16" t="s">
        <v>49</v>
      </c>
      <c r="E39" s="14" t="s">
        <v>7</v>
      </c>
      <c r="F39" s="12">
        <v>450</v>
      </c>
      <c r="G39" s="31">
        <v>610.78</v>
      </c>
    </row>
    <row r="40" spans="1:7" ht="21.95" customHeight="1">
      <c r="A40" s="86"/>
      <c r="B40" s="87"/>
      <c r="C40" s="87"/>
      <c r="D40" s="87"/>
      <c r="E40" s="87"/>
      <c r="F40" s="87"/>
      <c r="G40" s="88"/>
    </row>
    <row r="41" spans="1:7" ht="27.75" customHeight="1">
      <c r="A41" s="47" t="s">
        <v>65</v>
      </c>
      <c r="B41" s="48"/>
      <c r="C41" s="48"/>
      <c r="D41" s="90" t="s">
        <v>81</v>
      </c>
      <c r="E41" s="91"/>
      <c r="F41" s="91"/>
      <c r="G41" s="92"/>
    </row>
    <row r="42" spans="1:7" ht="27" customHeight="1">
      <c r="A42" s="19">
        <v>26</v>
      </c>
      <c r="B42" s="15">
        <v>34637</v>
      </c>
      <c r="C42" s="15" t="s">
        <v>18</v>
      </c>
      <c r="D42" s="16" t="s">
        <v>46</v>
      </c>
      <c r="E42" s="14" t="s">
        <v>7</v>
      </c>
      <c r="F42" s="12">
        <v>2500</v>
      </c>
      <c r="G42" s="31">
        <f>G35</f>
        <v>153.71</v>
      </c>
    </row>
    <row r="43" spans="1:7" ht="27" customHeight="1">
      <c r="A43" s="19">
        <v>27</v>
      </c>
      <c r="B43" s="15">
        <v>34638</v>
      </c>
      <c r="C43" s="15" t="s">
        <v>18</v>
      </c>
      <c r="D43" s="16" t="s">
        <v>47</v>
      </c>
      <c r="E43" s="14" t="s">
        <v>7</v>
      </c>
      <c r="F43" s="12">
        <v>150</v>
      </c>
      <c r="G43" s="31">
        <f t="shared" ref="G43:G46" si="0">G36</f>
        <v>263.60000000000002</v>
      </c>
    </row>
    <row r="44" spans="1:7" ht="27" customHeight="1">
      <c r="A44" s="19">
        <v>28</v>
      </c>
      <c r="B44" s="15">
        <v>34636</v>
      </c>
      <c r="C44" s="15" t="s">
        <v>18</v>
      </c>
      <c r="D44" s="16" t="s">
        <v>50</v>
      </c>
      <c r="E44" s="14" t="s">
        <v>7</v>
      </c>
      <c r="F44" s="12">
        <v>2000</v>
      </c>
      <c r="G44" s="31">
        <f t="shared" si="0"/>
        <v>267.73</v>
      </c>
    </row>
    <row r="45" spans="1:7" ht="27" customHeight="1">
      <c r="A45" s="19">
        <v>29</v>
      </c>
      <c r="B45" s="15">
        <v>34639</v>
      </c>
      <c r="C45" s="15" t="s">
        <v>18</v>
      </c>
      <c r="D45" s="16" t="s">
        <v>48</v>
      </c>
      <c r="E45" s="14" t="s">
        <v>7</v>
      </c>
      <c r="F45" s="12">
        <v>150</v>
      </c>
      <c r="G45" s="31">
        <f t="shared" si="0"/>
        <v>543.75</v>
      </c>
    </row>
    <row r="46" spans="1:7" ht="27" customHeight="1">
      <c r="A46" s="19">
        <v>30</v>
      </c>
      <c r="B46" s="15">
        <v>34640</v>
      </c>
      <c r="C46" s="15" t="s">
        <v>18</v>
      </c>
      <c r="D46" s="16" t="s">
        <v>49</v>
      </c>
      <c r="E46" s="14" t="s">
        <v>7</v>
      </c>
      <c r="F46" s="12">
        <v>150</v>
      </c>
      <c r="G46" s="31">
        <f t="shared" si="0"/>
        <v>610.78</v>
      </c>
    </row>
    <row r="47" spans="1:7" ht="21.95" customHeight="1">
      <c r="A47" s="83"/>
      <c r="B47" s="84"/>
      <c r="C47" s="84"/>
      <c r="D47" s="84"/>
      <c r="E47" s="84"/>
      <c r="F47" s="84"/>
      <c r="G47" s="85"/>
    </row>
    <row r="48" spans="1:7" ht="21.95" customHeight="1">
      <c r="A48" s="47" t="s">
        <v>72</v>
      </c>
      <c r="B48" s="48"/>
      <c r="C48" s="48"/>
      <c r="D48" s="49" t="s">
        <v>66</v>
      </c>
      <c r="E48" s="49"/>
      <c r="F48" s="49"/>
      <c r="G48" s="50"/>
    </row>
    <row r="49" spans="1:7" ht="42.95" customHeight="1">
      <c r="A49" s="19">
        <v>31</v>
      </c>
      <c r="B49" s="15">
        <v>37105</v>
      </c>
      <c r="C49" s="15" t="s">
        <v>18</v>
      </c>
      <c r="D49" s="16" t="s">
        <v>51</v>
      </c>
      <c r="E49" s="14" t="s">
        <v>7</v>
      </c>
      <c r="F49" s="12">
        <v>750</v>
      </c>
      <c r="G49" s="31">
        <v>1030.06</v>
      </c>
    </row>
    <row r="50" spans="1:7" ht="42.95" customHeight="1">
      <c r="A50" s="19">
        <v>32</v>
      </c>
      <c r="B50" s="15">
        <v>37106</v>
      </c>
      <c r="C50" s="15" t="s">
        <v>18</v>
      </c>
      <c r="D50" s="16" t="s">
        <v>52</v>
      </c>
      <c r="E50" s="14" t="s">
        <v>7</v>
      </c>
      <c r="F50" s="12">
        <v>750</v>
      </c>
      <c r="G50" s="31">
        <v>2135.91</v>
      </c>
    </row>
    <row r="51" spans="1:7" ht="42.95" customHeight="1">
      <c r="A51" s="19">
        <v>33</v>
      </c>
      <c r="B51" s="14" t="s">
        <v>29</v>
      </c>
      <c r="C51" s="15" t="s">
        <v>18</v>
      </c>
      <c r="D51" s="16" t="s">
        <v>53</v>
      </c>
      <c r="E51" s="14" t="s">
        <v>7</v>
      </c>
      <c r="F51" s="12">
        <v>10</v>
      </c>
      <c r="G51" s="31">
        <f>Cotação!E7</f>
        <v>6138.1</v>
      </c>
    </row>
    <row r="52" spans="1:7" ht="21.95" customHeight="1">
      <c r="A52" s="83"/>
      <c r="B52" s="84"/>
      <c r="C52" s="84"/>
      <c r="D52" s="84"/>
      <c r="E52" s="84"/>
      <c r="F52" s="84"/>
      <c r="G52" s="85"/>
    </row>
    <row r="53" spans="1:7" ht="26.25" customHeight="1">
      <c r="A53" s="47" t="s">
        <v>73</v>
      </c>
      <c r="B53" s="48"/>
      <c r="C53" s="48"/>
      <c r="D53" s="90" t="s">
        <v>82</v>
      </c>
      <c r="E53" s="91"/>
      <c r="F53" s="91"/>
      <c r="G53" s="92"/>
    </row>
    <row r="54" spans="1:7" ht="42.95" customHeight="1">
      <c r="A54" s="19">
        <v>34</v>
      </c>
      <c r="B54" s="15">
        <v>37105</v>
      </c>
      <c r="C54" s="15" t="s">
        <v>18</v>
      </c>
      <c r="D54" s="16" t="s">
        <v>51</v>
      </c>
      <c r="E54" s="14" t="s">
        <v>7</v>
      </c>
      <c r="F54" s="12">
        <v>250</v>
      </c>
      <c r="G54" s="31">
        <f>G49</f>
        <v>1030.06</v>
      </c>
    </row>
    <row r="55" spans="1:7" ht="42.95" customHeight="1">
      <c r="A55" s="19">
        <v>35</v>
      </c>
      <c r="B55" s="15">
        <v>37106</v>
      </c>
      <c r="C55" s="15" t="s">
        <v>18</v>
      </c>
      <c r="D55" s="16" t="s">
        <v>52</v>
      </c>
      <c r="E55" s="14" t="s">
        <v>7</v>
      </c>
      <c r="F55" s="12">
        <v>250</v>
      </c>
      <c r="G55" s="31">
        <f t="shared" ref="G55:G56" si="1">G50</f>
        <v>2135.91</v>
      </c>
    </row>
    <row r="56" spans="1:7" ht="42.95" customHeight="1" thickBot="1">
      <c r="A56" s="33">
        <v>36</v>
      </c>
      <c r="B56" s="34" t="s">
        <v>29</v>
      </c>
      <c r="C56" s="35" t="s">
        <v>18</v>
      </c>
      <c r="D56" s="36" t="s">
        <v>53</v>
      </c>
      <c r="E56" s="34" t="s">
        <v>7</v>
      </c>
      <c r="F56" s="37">
        <v>3</v>
      </c>
      <c r="G56" s="38">
        <f t="shared" si="1"/>
        <v>6138.1</v>
      </c>
    </row>
  </sheetData>
  <mergeCells count="29">
    <mergeCell ref="A53:C53"/>
    <mergeCell ref="D53:G53"/>
    <mergeCell ref="A48:C48"/>
    <mergeCell ref="D48:G48"/>
    <mergeCell ref="A47:G47"/>
    <mergeCell ref="A52:G52"/>
    <mergeCell ref="A34:C34"/>
    <mergeCell ref="D34:G34"/>
    <mergeCell ref="A41:C41"/>
    <mergeCell ref="D41:G41"/>
    <mergeCell ref="A40:G40"/>
    <mergeCell ref="A29:C29"/>
    <mergeCell ref="D29:G29"/>
    <mergeCell ref="A28:G28"/>
    <mergeCell ref="A33:G33"/>
    <mergeCell ref="A19:C19"/>
    <mergeCell ref="D19:G19"/>
    <mergeCell ref="A24:C24"/>
    <mergeCell ref="D24:G24"/>
    <mergeCell ref="A23:G23"/>
    <mergeCell ref="A14:C14"/>
    <mergeCell ref="D14:G14"/>
    <mergeCell ref="A13:G13"/>
    <mergeCell ref="A18:G18"/>
    <mergeCell ref="A2:C2"/>
    <mergeCell ref="D2:G2"/>
    <mergeCell ref="A8:C8"/>
    <mergeCell ref="D8:G8"/>
    <mergeCell ref="A7:G7"/>
  </mergeCells>
  <printOptions horizontalCentered="1"/>
  <pageMargins left="0.31496062992125984" right="0.31496062992125984" top="0.39370078740157483" bottom="0.39370078740157483" header="0.31496062992125984" footer="0.31496062992125984"/>
  <pageSetup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"/>
  <sheetViews>
    <sheetView view="pageBreakPreview" zoomScale="87" zoomScaleSheetLayoutView="87" workbookViewId="0">
      <selection activeCell="F16" sqref="F16"/>
    </sheetView>
  </sheetViews>
  <sheetFormatPr defaultColWidth="46.85546875" defaultRowHeight="12.75"/>
  <cols>
    <col min="1" max="1" width="37.28515625" customWidth="1"/>
    <col min="2" max="2" width="22.5703125" bestFit="1" customWidth="1"/>
    <col min="3" max="3" width="21.7109375" customWidth="1"/>
    <col min="4" max="4" width="18.85546875" customWidth="1"/>
    <col min="5" max="5" width="18.28515625" customWidth="1"/>
  </cols>
  <sheetData>
    <row r="1" spans="1:5" ht="30.75" customHeight="1">
      <c r="A1" s="61" t="s">
        <v>55</v>
      </c>
      <c r="B1" s="62"/>
      <c r="C1" s="62"/>
      <c r="D1" s="62"/>
      <c r="E1" s="89"/>
    </row>
    <row r="2" spans="1:5" ht="23.25" customHeight="1">
      <c r="A2" s="9" t="s">
        <v>11</v>
      </c>
      <c r="B2" s="10" t="s">
        <v>30</v>
      </c>
      <c r="C2" s="10" t="s">
        <v>31</v>
      </c>
      <c r="D2" s="10" t="s">
        <v>32</v>
      </c>
      <c r="E2" s="11" t="s">
        <v>41</v>
      </c>
    </row>
    <row r="3" spans="1:5" ht="20.100000000000001" customHeight="1">
      <c r="A3" s="7" t="s">
        <v>28</v>
      </c>
      <c r="B3" s="23">
        <v>106.4</v>
      </c>
      <c r="C3" s="23">
        <v>134</v>
      </c>
      <c r="D3" s="23">
        <v>94.21</v>
      </c>
      <c r="E3" s="22">
        <v>111.5</v>
      </c>
    </row>
    <row r="4" spans="1:5" ht="20.100000000000001" customHeight="1">
      <c r="A4" s="7" t="s">
        <v>8</v>
      </c>
      <c r="B4" s="23">
        <v>52</v>
      </c>
      <c r="C4" s="23">
        <v>55.86</v>
      </c>
      <c r="D4" s="23">
        <v>50.05</v>
      </c>
      <c r="E4" s="22">
        <v>52.63</v>
      </c>
    </row>
    <row r="5" spans="1:5" ht="20.100000000000001" customHeight="1">
      <c r="A5" s="7" t="s">
        <v>9</v>
      </c>
      <c r="B5" s="23">
        <v>27.4</v>
      </c>
      <c r="C5" s="23">
        <v>29.52</v>
      </c>
      <c r="D5" s="23">
        <v>27.48</v>
      </c>
      <c r="E5" s="22">
        <v>28.13</v>
      </c>
    </row>
    <row r="6" spans="1:5" ht="20.100000000000001" customHeight="1">
      <c r="A6" s="7" t="s">
        <v>40</v>
      </c>
      <c r="B6" s="23">
        <v>24</v>
      </c>
      <c r="C6" s="23">
        <v>18.3</v>
      </c>
      <c r="D6" s="23">
        <v>13.97</v>
      </c>
      <c r="E6" s="22">
        <v>18.71</v>
      </c>
    </row>
    <row r="7" spans="1:5" ht="42.95" customHeight="1" thickBot="1">
      <c r="A7" s="8" t="s">
        <v>26</v>
      </c>
      <c r="B7" s="24">
        <v>5714.26</v>
      </c>
      <c r="C7" s="24">
        <v>5999</v>
      </c>
      <c r="D7" s="24">
        <v>6700</v>
      </c>
      <c r="E7" s="22">
        <v>6138.1</v>
      </c>
    </row>
  </sheetData>
  <mergeCells count="1">
    <mergeCell ref="A1:E1"/>
  </mergeCells>
  <printOptions horizontalCentered="1"/>
  <pageMargins left="0.51181102362204722" right="0.51181102362204722" top="0.78740157480314965" bottom="0.78740157480314965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Resumo</vt:lpstr>
      <vt:lpstr>Para TR</vt:lpstr>
      <vt:lpstr>Cotação</vt:lpstr>
      <vt:lpstr>Cotação!Area_de_impressao</vt:lpstr>
      <vt:lpstr>'Para TR'!Area_de_impressao</vt:lpstr>
      <vt:lpstr>Resumo!Area_de_impressao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 Carlos de Souza Machado</cp:lastModifiedBy>
  <cp:lastPrinted>2018-07-30T18:13:27Z</cp:lastPrinted>
  <dcterms:created xsi:type="dcterms:W3CDTF">2008-09-30T13:15:08Z</dcterms:created>
  <dcterms:modified xsi:type="dcterms:W3CDTF">2018-07-30T18:46:45Z</dcterms:modified>
</cp:coreProperties>
</file>