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rafael.trece\Desktop\TR SAA Distrito Formoso BJL\2018-11-19 - Orçamento I, II e III - Final\"/>
    </mc:Choice>
  </mc:AlternateContent>
  <xr:revisionPtr revIDLastSave="0" documentId="13_ncr:1_{C700AE12-4B7F-4080-BA37-B50ACC9FCB2E}" xr6:coauthVersionLast="38" xr6:coauthVersionMax="38" xr10:uidLastSave="{00000000-0000-0000-0000-000000000000}"/>
  <bookViews>
    <workbookView xWindow="13755" yWindow="15" windowWidth="14955" windowHeight="11760" tabRatio="882" xr2:uid="{00000000-000D-0000-FFFF-FFFF00000000}"/>
  </bookViews>
  <sheets>
    <sheet name="ORÇ MATERIAIS" sheetId="47" r:id="rId1"/>
    <sheet name="ORÇ SERVIÇOS" sheetId="54" r:id="rId2"/>
  </sheets>
  <definedNames>
    <definedName name="_xlnm._FilterDatabase" localSheetId="0" hidden="1">'ORÇ MATERIAIS'!$A$6:$P$119</definedName>
    <definedName name="_xlnm.Print_Area" localSheetId="0">'ORÇ MATERIAIS'!$A$1:$G$119</definedName>
    <definedName name="_xlnm.Print_Area" localSheetId="1">'ORÇ SERVIÇOS'!$A$1:$G$81</definedName>
    <definedName name="Banco">#REF!</definedName>
    <definedName name="_xlnm.Database">#REF!</definedName>
    <definedName name="Bancodedados">#REF!</definedName>
    <definedName name="dsdas">#REF!</definedName>
    <definedName name="e">#REF!</definedName>
    <definedName name="MC">#REF!</definedName>
    <definedName name="_xlnm.Print_Titles" localSheetId="0">'ORÇ MATERIAIS'!$1:$13</definedName>
    <definedName name="_xlnm.Print_Titles" localSheetId="1">'ORÇ SERVIÇOS'!$1:$13</definedName>
    <definedName name="w">#REF!</definedName>
  </definedNames>
  <calcPr calcId="181029"/>
</workbook>
</file>

<file path=xl/calcChain.xml><?xml version="1.0" encoding="utf-8"?>
<calcChain xmlns="http://schemas.openxmlformats.org/spreadsheetml/2006/main">
  <c r="G65" i="47" l="1"/>
  <c r="K49" i="47" l="1"/>
  <c r="J49" i="47"/>
  <c r="G49" i="47"/>
  <c r="K48" i="47"/>
  <c r="J48" i="47"/>
  <c r="G48" i="47"/>
  <c r="K47" i="47"/>
  <c r="K46" i="47"/>
  <c r="J46" i="47"/>
  <c r="G46" i="47"/>
  <c r="K45" i="47"/>
  <c r="J45" i="47"/>
  <c r="G45" i="47"/>
  <c r="K44" i="47"/>
  <c r="K64" i="47"/>
  <c r="J64" i="47"/>
  <c r="G64" i="47"/>
  <c r="K63" i="47"/>
  <c r="J63" i="47"/>
  <c r="G52" i="47"/>
  <c r="K52" i="47"/>
  <c r="J52" i="47"/>
  <c r="K51" i="47"/>
  <c r="K50" i="47"/>
  <c r="K19" i="47"/>
  <c r="J19" i="47"/>
  <c r="G19" i="47"/>
  <c r="K60" i="47"/>
  <c r="J60" i="47"/>
  <c r="G60" i="47"/>
  <c r="K59" i="47"/>
  <c r="J59" i="47"/>
  <c r="G58" i="47"/>
  <c r="K33" i="47"/>
  <c r="J33" i="47"/>
  <c r="G33" i="47"/>
  <c r="K32" i="47"/>
  <c r="K17" i="47"/>
  <c r="J17" i="47"/>
  <c r="K25" i="47"/>
  <c r="J25" i="47"/>
  <c r="G25" i="47"/>
  <c r="K24" i="47"/>
  <c r="J24" i="47"/>
  <c r="G23" i="47"/>
  <c r="K23" i="47"/>
  <c r="J23" i="47"/>
  <c r="K22" i="47"/>
  <c r="J22" i="47"/>
  <c r="G20" i="47"/>
  <c r="K62" i="47"/>
  <c r="J62" i="47"/>
  <c r="G62" i="47"/>
  <c r="K61" i="47"/>
  <c r="J61" i="47"/>
  <c r="D117" i="47" l="1"/>
  <c r="B8" i="54" l="1"/>
  <c r="C116" i="47"/>
  <c r="F115" i="47"/>
  <c r="D115" i="47"/>
  <c r="C115" i="47"/>
  <c r="F114" i="47"/>
  <c r="D114" i="47"/>
  <c r="C114" i="47"/>
  <c r="F113" i="47"/>
  <c r="D113" i="47"/>
  <c r="C113" i="47"/>
  <c r="F112" i="47"/>
  <c r="D112" i="47"/>
  <c r="C112" i="47"/>
  <c r="F111" i="47"/>
  <c r="D111" i="47"/>
  <c r="C111" i="47"/>
  <c r="C110" i="47"/>
  <c r="C109" i="47"/>
  <c r="F108" i="47"/>
  <c r="D108" i="47"/>
  <c r="C108" i="47"/>
  <c r="F107" i="47"/>
  <c r="D107" i="47"/>
  <c r="C107" i="47"/>
  <c r="F106" i="47"/>
  <c r="D106" i="47"/>
  <c r="C106" i="47"/>
  <c r="F105" i="47"/>
  <c r="D105" i="47"/>
  <c r="C105" i="47"/>
  <c r="C104" i="47"/>
  <c r="F103" i="47"/>
  <c r="D103" i="47"/>
  <c r="C103" i="47"/>
  <c r="C102" i="47"/>
  <c r="C101" i="47"/>
  <c r="F100" i="47"/>
  <c r="D100" i="47"/>
  <c r="C100" i="47"/>
  <c r="C99" i="47"/>
  <c r="C98" i="47"/>
  <c r="F97" i="47"/>
  <c r="D97" i="47"/>
  <c r="C97" i="47"/>
  <c r="C96" i="47"/>
  <c r="F95" i="47"/>
  <c r="D95" i="47"/>
  <c r="C95" i="47"/>
  <c r="C94" i="47"/>
  <c r="F93" i="47"/>
  <c r="D93" i="47"/>
  <c r="C93" i="47"/>
  <c r="F92" i="47"/>
  <c r="D92" i="47"/>
  <c r="C92" i="47"/>
  <c r="F91" i="47"/>
  <c r="D91" i="47"/>
  <c r="C91" i="47"/>
  <c r="C90" i="47"/>
  <c r="F89" i="47"/>
  <c r="D89" i="47"/>
  <c r="C89" i="47"/>
  <c r="C88" i="47"/>
  <c r="F87" i="47"/>
  <c r="D87" i="47"/>
  <c r="C87" i="47"/>
  <c r="C86" i="47"/>
  <c r="F85" i="47"/>
  <c r="D85" i="47"/>
  <c r="C85" i="47"/>
  <c r="C84" i="47"/>
  <c r="C83" i="47"/>
  <c r="F82" i="47"/>
  <c r="D82" i="47"/>
  <c r="C82" i="47"/>
  <c r="C81" i="47"/>
  <c r="C80" i="47"/>
  <c r="F79" i="47"/>
  <c r="D79" i="47"/>
  <c r="C79" i="47"/>
  <c r="C78" i="47"/>
  <c r="F77" i="47"/>
  <c r="D77" i="47"/>
  <c r="C77" i="47"/>
  <c r="C76" i="47"/>
  <c r="C75" i="47"/>
  <c r="F74" i="47"/>
  <c r="D74" i="47"/>
  <c r="C74" i="47"/>
  <c r="C73" i="47"/>
  <c r="C72" i="47"/>
  <c r="F69" i="47"/>
  <c r="D69" i="47"/>
  <c r="C69" i="47"/>
  <c r="C68" i="47"/>
  <c r="C67" i="47"/>
  <c r="G28" i="47"/>
  <c r="G79" i="54"/>
  <c r="K31" i="47"/>
  <c r="J31" i="47"/>
  <c r="G31" i="47"/>
  <c r="J30" i="47"/>
  <c r="G30" i="47"/>
  <c r="K30" i="47"/>
  <c r="K29" i="47"/>
  <c r="K28" i="47"/>
  <c r="J28" i="47"/>
  <c r="K27" i="47"/>
  <c r="J27" i="47"/>
  <c r="K55" i="47"/>
  <c r="J55" i="47"/>
  <c r="G55" i="47"/>
  <c r="K54" i="47"/>
  <c r="K53" i="47"/>
  <c r="K18" i="47"/>
  <c r="J18" i="47"/>
  <c r="G18" i="47"/>
  <c r="K16" i="47"/>
  <c r="J16" i="47"/>
  <c r="K20" i="47"/>
  <c r="J20" i="47"/>
  <c r="G117" i="47" l="1"/>
  <c r="B6" i="54" l="1"/>
  <c r="M65" i="47"/>
  <c r="O65" i="47"/>
  <c r="O70" i="47"/>
  <c r="M70" i="47"/>
  <c r="K67" i="47"/>
  <c r="L118" i="47" l="1"/>
  <c r="K114" i="47"/>
  <c r="J114" i="47"/>
  <c r="K113" i="47"/>
  <c r="J113" i="47"/>
  <c r="K112" i="47"/>
  <c r="J112" i="47"/>
  <c r="K111" i="47"/>
  <c r="J111" i="47"/>
  <c r="K110" i="47"/>
  <c r="J110" i="47"/>
  <c r="K109" i="47"/>
  <c r="J109" i="47"/>
  <c r="K107" i="47"/>
  <c r="J107" i="47"/>
  <c r="K106" i="47"/>
  <c r="J106" i="47"/>
  <c r="K118" i="47" l="1"/>
  <c r="J118" i="47"/>
  <c r="E126" i="47" l="1"/>
  <c r="K38" i="47" l="1"/>
  <c r="K39" i="47"/>
  <c r="K40" i="47"/>
  <c r="K41" i="47"/>
  <c r="K42" i="47"/>
  <c r="K43" i="47"/>
  <c r="K56" i="47"/>
  <c r="K57" i="47"/>
  <c r="K58" i="47"/>
  <c r="K26" i="47"/>
  <c r="K34" i="47"/>
  <c r="K35" i="47"/>
  <c r="K36" i="47"/>
  <c r="K37" i="47"/>
  <c r="J26" i="47"/>
  <c r="J34" i="47"/>
  <c r="J35" i="47"/>
  <c r="J36" i="47"/>
  <c r="J37" i="47"/>
  <c r="J38" i="47"/>
  <c r="J39" i="47"/>
  <c r="J40" i="47"/>
  <c r="J41" i="47"/>
  <c r="J42" i="47"/>
  <c r="J43" i="47"/>
  <c r="J56" i="47"/>
  <c r="J57" i="47"/>
  <c r="J58" i="47"/>
  <c r="N65" i="47" l="1"/>
  <c r="L65" i="47"/>
  <c r="J65" i="47"/>
  <c r="K65" i="47"/>
  <c r="K69" i="47" l="1"/>
  <c r="J69" i="47"/>
  <c r="K68" i="47"/>
  <c r="K70" i="47" l="1"/>
  <c r="N70" i="47"/>
  <c r="L70" i="47"/>
  <c r="J70" i="47"/>
  <c r="N118" i="47" s="1"/>
  <c r="O118" i="47" l="1"/>
  <c r="G37" i="47" l="1"/>
  <c r="G42" i="47"/>
  <c r="G74" i="47"/>
  <c r="G77" i="47"/>
  <c r="G79" i="47"/>
  <c r="G82" i="47"/>
  <c r="G85" i="47"/>
  <c r="G87" i="47"/>
  <c r="G89" i="47"/>
  <c r="G91" i="47"/>
  <c r="G92" i="47"/>
  <c r="G93" i="47"/>
  <c r="G95" i="47"/>
  <c r="G97" i="47"/>
  <c r="G100" i="47"/>
  <c r="G103" i="47"/>
  <c r="G105" i="47"/>
  <c r="G106" i="47"/>
  <c r="G107" i="47"/>
  <c r="G108" i="47"/>
  <c r="G111" i="47"/>
  <c r="G112" i="47"/>
  <c r="G113" i="47"/>
  <c r="G114" i="47"/>
  <c r="G115" i="47"/>
  <c r="G53" i="54"/>
  <c r="G71" i="54"/>
  <c r="G73" i="54"/>
  <c r="G74" i="54"/>
  <c r="G118" i="47" l="1"/>
  <c r="G69" i="54"/>
  <c r="G58" i="54"/>
  <c r="G51" i="54"/>
  <c r="G48" i="54"/>
  <c r="G26" i="54"/>
  <c r="G24" i="54"/>
  <c r="G22" i="54"/>
  <c r="G43" i="47"/>
  <c r="G41" i="47"/>
  <c r="G38" i="47"/>
  <c r="G36" i="47"/>
  <c r="G77" i="54"/>
  <c r="G68" i="54"/>
  <c r="G67" i="54"/>
  <c r="G65" i="54"/>
  <c r="G62" i="54"/>
  <c r="G59" i="54"/>
  <c r="G50" i="54"/>
  <c r="G47" i="54"/>
  <c r="G46" i="54"/>
  <c r="G43" i="54"/>
  <c r="G25" i="54"/>
  <c r="G21" i="54"/>
  <c r="G40" i="47"/>
  <c r="G35" i="47"/>
  <c r="G18" i="54"/>
  <c r="G69" i="47"/>
  <c r="G70" i="47" s="1"/>
  <c r="G19" i="54"/>
  <c r="G40" i="54"/>
  <c r="G23" i="54" l="1"/>
  <c r="G20" i="54"/>
  <c r="G119" i="47"/>
  <c r="G33" i="54" l="1"/>
  <c r="G37" i="54"/>
  <c r="G29" i="54"/>
  <c r="G28" i="54" l="1"/>
  <c r="G36" i="54" l="1"/>
  <c r="G32" i="54"/>
  <c r="G34" i="54"/>
  <c r="G17" i="54" l="1"/>
  <c r="G17" i="47" l="1"/>
  <c r="G55" i="54"/>
  <c r="G80" i="54"/>
  <c r="G81" i="5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</author>
  </authors>
  <commentList>
    <comment ref="B3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Leticia:</t>
        </r>
        <r>
          <rPr>
            <sz val="8"/>
            <color indexed="81"/>
            <rFont val="Tahoma"/>
            <family val="2"/>
          </rPr>
          <t xml:space="preserve">
Constitui-se em serviço obrigatório para valas de profundidade superior a 1,30 m, conforme a Portaria no 17, do Ministério do Trabalho, de 07/07/83 – item 18.6.41.</t>
        </r>
      </text>
    </comment>
  </commentList>
</comments>
</file>

<file path=xl/sharedStrings.xml><?xml version="1.0" encoding="utf-8"?>
<sst xmlns="http://schemas.openxmlformats.org/spreadsheetml/2006/main" count="401" uniqueCount="284">
  <si>
    <t>DIGITAR !</t>
  </si>
  <si>
    <t>Peso Unitário (Kg)</t>
  </si>
  <si>
    <t>Peso Total (Kg)</t>
  </si>
  <si>
    <t>Peças</t>
  </si>
  <si>
    <t>Tubos</t>
  </si>
  <si>
    <t>TOTAL (KG)</t>
  </si>
  <si>
    <t>M090100105</t>
  </si>
  <si>
    <t>M090100125</t>
  </si>
  <si>
    <t>M090200000</t>
  </si>
  <si>
    <t>M090200021</t>
  </si>
  <si>
    <t>m</t>
  </si>
  <si>
    <t>M090000000</t>
  </si>
  <si>
    <t>M090100000</t>
  </si>
  <si>
    <t>M090100029</t>
  </si>
  <si>
    <t>M090100065</t>
  </si>
  <si>
    <t>M090100073</t>
  </si>
  <si>
    <t>M022000000</t>
  </si>
  <si>
    <t>M022003000</t>
  </si>
  <si>
    <t>M022003005</t>
  </si>
  <si>
    <t>M022200009</t>
  </si>
  <si>
    <t>M022200025</t>
  </si>
  <si>
    <t>M021500000</t>
  </si>
  <si>
    <t>M022200000</t>
  </si>
  <si>
    <t>M022200001</t>
  </si>
  <si>
    <t>M022200005</t>
  </si>
  <si>
    <t>M021100000</t>
  </si>
  <si>
    <t>M021100005</t>
  </si>
  <si>
    <t>M021200000</t>
  </si>
  <si>
    <t>M021201000</t>
  </si>
  <si>
    <t>M021201009</t>
  </si>
  <si>
    <t>M021202000</t>
  </si>
  <si>
    <t>M021202001</t>
  </si>
  <si>
    <t>M021514000</t>
  </si>
  <si>
    <t>M021514001</t>
  </si>
  <si>
    <t>M021600000</t>
  </si>
  <si>
    <t>M021601000</t>
  </si>
  <si>
    <t>M021601005</t>
  </si>
  <si>
    <t>M012800000</t>
  </si>
  <si>
    <t>VALVULA DE PE DE FoFo DUCTIL C/ CRIVO PN 10</t>
  </si>
  <si>
    <t>M012800001</t>
  </si>
  <si>
    <t>M012101005</t>
  </si>
  <si>
    <t>M021604000</t>
  </si>
  <si>
    <t>M021604005</t>
  </si>
  <si>
    <t>M021700000</t>
  </si>
  <si>
    <t>M021704000</t>
  </si>
  <si>
    <t>M021704009</t>
  </si>
  <si>
    <t>M011301000</t>
  </si>
  <si>
    <t>TE C/ BOLSAS E FLANGE JGSF FoFo PN 10</t>
  </si>
  <si>
    <t>M011301001</t>
  </si>
  <si>
    <t>M012603000</t>
  </si>
  <si>
    <t>VALVULA DE RETENCAO FoFo PORTINHOLA DUPLA TIPO 'WAFER' PN 25</t>
  </si>
  <si>
    <t>M012603001</t>
  </si>
  <si>
    <t>M012000000</t>
  </si>
  <si>
    <t>JUNTAS P/ MONTAGEM E MANUTENCAO EM FoFo DUCTIL E ACESSORIOS</t>
  </si>
  <si>
    <t>M012001000</t>
  </si>
  <si>
    <t>JUNTA GIBAULT E TIRANTES</t>
  </si>
  <si>
    <t>M012001001</t>
  </si>
  <si>
    <t>M012100000</t>
  </si>
  <si>
    <t>JUNTAS DE DESMONTAGEM TRAVADA AXIALMENTE E TIRANTES</t>
  </si>
  <si>
    <t>M012101000</t>
  </si>
  <si>
    <t>JDTA PN 10</t>
  </si>
  <si>
    <t>M011700000</t>
  </si>
  <si>
    <t>M011701000</t>
  </si>
  <si>
    <t>TOCO FoFo C/ FLANGES PN 10</t>
  </si>
  <si>
    <t>M011701001</t>
  </si>
  <si>
    <t>M012202000</t>
  </si>
  <si>
    <t>REGISTRO DE GAVETA CHATO C/ FLANGES PN 16</t>
  </si>
  <si>
    <t>M012202001</t>
  </si>
  <si>
    <t>M021613000</t>
  </si>
  <si>
    <t>M021613005</t>
  </si>
  <si>
    <t>M021613013</t>
  </si>
  <si>
    <t>M011703000</t>
  </si>
  <si>
    <t>CURVA 90o FoFo C/ FLANGES PN 10</t>
  </si>
  <si>
    <t>M011703005</t>
  </si>
  <si>
    <t>M011703017</t>
  </si>
  <si>
    <t>M021612000</t>
  </si>
  <si>
    <t>M021612013</t>
  </si>
  <si>
    <t>M021613033</t>
  </si>
  <si>
    <t>M021614000</t>
  </si>
  <si>
    <t>M021614001</t>
  </si>
  <si>
    <t>M021618000</t>
  </si>
  <si>
    <t>M021618005</t>
  </si>
  <si>
    <t>M010000000</t>
  </si>
  <si>
    <t>M010902029</t>
  </si>
  <si>
    <t>M011712000</t>
  </si>
  <si>
    <t>FLANGE CEGO FoFo PN 10</t>
  </si>
  <si>
    <t>M011712005</t>
  </si>
  <si>
    <t>M011716033</t>
  </si>
  <si>
    <t>M011716041</t>
  </si>
  <si>
    <t>M011717000</t>
  </si>
  <si>
    <t>ARRUELAS P/ JUNTAS C/ FLANGES FoFo PN 10</t>
  </si>
  <si>
    <t>M011717001</t>
  </si>
  <si>
    <t>M011717013</t>
  </si>
  <si>
    <t>M011717025</t>
  </si>
  <si>
    <t>M011717033</t>
  </si>
  <si>
    <t>M011717041</t>
  </si>
  <si>
    <t>PECAS PRE-MOLDADAS</t>
  </si>
  <si>
    <t>TAMPA CONCRETO PREMOLDADO FCK=15,0 MPA E=7 CM</t>
  </si>
  <si>
    <t>M010700000</t>
  </si>
  <si>
    <t>TUBOS DE FoFo DUCTIL C/  01 FLANGE E 01 PONTA LISA (TFP)</t>
  </si>
  <si>
    <t>M010701000</t>
  </si>
  <si>
    <t>TFP PN10 FoFo</t>
  </si>
  <si>
    <t>M010701001</t>
  </si>
  <si>
    <t>M011716000</t>
  </si>
  <si>
    <t>PARAFUSOS P/ JUNTAS C/ FLANGES FoFo PN 10</t>
  </si>
  <si>
    <t>M011716001</t>
  </si>
  <si>
    <t>M011716005</t>
  </si>
  <si>
    <t>M011716013</t>
  </si>
  <si>
    <t>M011716025</t>
  </si>
  <si>
    <t>REVESTIMENTOS DE PAREDES E TETOS</t>
  </si>
  <si>
    <t>MOVIMENTO DE TERRA E ROCHA</t>
  </si>
  <si>
    <t>TRANSPORTE DE SOLO, ROCHA E AGREGADOS</t>
  </si>
  <si>
    <t>CARGA / DESCARGA / ESPALHAMENTO DE MATERIAIS</t>
  </si>
  <si>
    <t>MOMENTO DE TRANSPORTE P/ MATERIAIS</t>
  </si>
  <si>
    <t>ESCORAMENTO</t>
  </si>
  <si>
    <t>CONCRETO CONVENCIONAL</t>
  </si>
  <si>
    <t>ARMADURA P/ CONCRETO</t>
  </si>
  <si>
    <t>PLANILHA ORÇAMENTÁRIA DE OBRAS</t>
  </si>
  <si>
    <t>Valor do BDI (%)  :</t>
  </si>
  <si>
    <t>PREÇO (R$)</t>
  </si>
  <si>
    <t>ITEM</t>
  </si>
  <si>
    <t>CÓDIGO</t>
  </si>
  <si>
    <t>UNID.</t>
  </si>
  <si>
    <t>TOTAL</t>
  </si>
  <si>
    <t>DESCRIÇÃO DOS MATERIAIS</t>
  </si>
  <si>
    <t xml:space="preserve"> OBRA:</t>
  </si>
  <si>
    <t xml:space="preserve"> ITEM:</t>
  </si>
  <si>
    <t xml:space="preserve"> CIDADE:</t>
  </si>
  <si>
    <t>M010501000</t>
  </si>
  <si>
    <t>TFL PN10 FoFo</t>
  </si>
  <si>
    <t>M010501001</t>
  </si>
  <si>
    <t>M010501005</t>
  </si>
  <si>
    <t>M010501013</t>
  </si>
  <si>
    <t>M010501017</t>
  </si>
  <si>
    <t>ESGOTAMENTO</t>
  </si>
  <si>
    <t>ESGOTAMENTO C/ BOMBAS</t>
  </si>
  <si>
    <t>PC</t>
  </si>
  <si>
    <t>M012200000</t>
  </si>
  <si>
    <t>REGISTROS DE GAVETA EM FoFo DUCTIL</t>
  </si>
  <si>
    <t>M2</t>
  </si>
  <si>
    <t>UN</t>
  </si>
  <si>
    <t>M010900000</t>
  </si>
  <si>
    <t>M010902000</t>
  </si>
  <si>
    <t>m2</t>
  </si>
  <si>
    <t>CARGA E DESCARGA DE LAMA</t>
  </si>
  <si>
    <t>Elaborado:</t>
  </si>
  <si>
    <t>Revisão:</t>
  </si>
  <si>
    <t>Data:</t>
  </si>
  <si>
    <t>M020000000</t>
  </si>
  <si>
    <t>PAREDES E PAINEIS</t>
  </si>
  <si>
    <t>CIMBRAMENTO</t>
  </si>
  <si>
    <t>QUANT</t>
  </si>
  <si>
    <t>UNIT</t>
  </si>
  <si>
    <t>Verificado por:</t>
  </si>
  <si>
    <t>M011717003</t>
  </si>
  <si>
    <t>ESCAVACOES DE POCOS E CAVAS DE FUNDACAO</t>
  </si>
  <si>
    <t>ESCAV. MANUAL DE POCOS E CAVAS DE FUNDACAO EM SOLO DE 1a CAT. EXECUTADA C/ PROFUND. ATE 1,50m</t>
  </si>
  <si>
    <t>ESCAV. MANUAL DE POCOS E CAVAS DE FUNDACAO EM SOLO DE 1a CAT. EXECUTADA ENTRE AS PROFUND. DE 1,51m E 3,00m</t>
  </si>
  <si>
    <t>ESCAV. MANUAL DE POCOS E CAVAS DE FUNDACAO EM SOLO DE 2a CAT. EXECUTADA C/ PROFUND. ATE 1,50m</t>
  </si>
  <si>
    <t>ESCAV. MANUAL DE POCOS E CAVAS DE FUNDACAO EM SOLO DE 2a CAT. EXECUTADA ENTRE AS PROFUND. DE 1,51m E 3,00m</t>
  </si>
  <si>
    <t>ESCAV. MANUAL DE POCOS E CAVAS DE FUNDACAO EM LAMA EXECUTADA C/ PROFUND. ATE 1,50m</t>
  </si>
  <si>
    <t>ESCAV. MANUAL DE POCOS E CAVAS DE FUNDACAO EM LAMA EXECUTADA ENTRE AS PROFUND. DE 1,51 E 3,00m</t>
  </si>
  <si>
    <t>ESCAV. MECANIZ. DE POCOS E CAVAS DE FUNDACAO EM SOLO DE 1a CAT. EXECUTADA ENTRE AS PROFUND. DE 0 A 2,00m</t>
  </si>
  <si>
    <t>ESCAV. MECANIZ. DE POCOS E CAVAS DE FUNDACAO EM SOLO DE 2a CAT. EXECUTADA ENTRE AS PROFUND. DE 0 A 2,00m</t>
  </si>
  <si>
    <t>ATERROS DE VALAS / POCOS / CAVAS DE FUNDACAO</t>
  </si>
  <si>
    <t>ESPALHAMENTO MECANICO DE SOLO EM BOTA-FORA</t>
  </si>
  <si>
    <t>MOMENTO DE TRANSPORTE DE LAMA, EM CAMINHAO BASCULANTE</t>
  </si>
  <si>
    <t>ESCORAMENTO CONTINUO EM MADEIRA (TIPO CANCOEIRA), EXECUTADO NAS PROFUND.ATE  3,00 m, EM SOLO S/ PRESENCA DE AGUA</t>
  </si>
  <si>
    <t>ESTRUTURAS E FUNDACOES</t>
  </si>
  <si>
    <t>BLOCO DE ANCORAGEM EM CONCRETO ARMADO, INCL. FORMA, ACO, ESCORAMENTO E DESFORMA</t>
  </si>
  <si>
    <t>ACO CA-60, INCL. FORNEC., CORTE, DOBR. E COLOCACAO NAS PECAS</t>
  </si>
  <si>
    <t>FORMA P/ RESERVATORIO APOIADO</t>
  </si>
  <si>
    <t>BARRILETES OU ARRANJOS EM TUBOS, PECAS, CONEXOES, VALVULAS, APARELHOS E ACESSORIOS DE FERRO FUNDIDO DUCTIL OU ACO CARBONO, C/ JUNTA TRAVADA EXTERNA, MECANICA OU FLANGEADA</t>
  </si>
  <si>
    <t>PASSEIO EM CIMENTADO DESEMPOLADO</t>
  </si>
  <si>
    <t>SERVICOS COMPLEMENTARES</t>
  </si>
  <si>
    <t>DESCRIÇÃO DOS SERVIÇOS</t>
  </si>
  <si>
    <t>kg</t>
  </si>
  <si>
    <t>m3</t>
  </si>
  <si>
    <t>PROJETO BÁSICO</t>
  </si>
  <si>
    <t>ESCAV. MECANIZ. DE POCOS E CAVAS DE FUNDACAO EM SOLO DE 1a CAT. EXECUTADA ENTRE AS PROFUND. DE 2 A 4,00m</t>
  </si>
  <si>
    <t>ESCAV. MECANIZ. DE POCOS E CAVAS DE FUNDACAO EM SOLO DE 2a CAT. EXECUTADA ENTRE AS PROFUND. DE 2 A 4,00m</t>
  </si>
  <si>
    <t>EXEC. DE ATERRO EM VALAS/POCOS/CAVAS DE FUNDACAO, C/ FORNEC. DE SOLO, INCL.  LANCAM., ESPALHAM., COMPACT. C/PLACA VIBRATORIA, SOQUETE PNEUMATICO OU  SOQUETE MANUAL - DMT=20KM</t>
  </si>
  <si>
    <t>m3xkm</t>
  </si>
  <si>
    <t>h</t>
  </si>
  <si>
    <t>ASSENT. MONTAGEM E REMOCAO DE TUBULACOES, PECAS, CONEXOES, VALVULAS E APARELHOS</t>
  </si>
  <si>
    <t>MONT. DE PECAS, CONEXOES, VALVULAS, APARELHOS E ACESSORIOS DE FERRO FUNDIDO DUCTIL OU ACO CARBONO, JUNTA FLANGEADA OU MECANICA C/ DIAMETROS DE 50 A 250 mm.</t>
  </si>
  <si>
    <t>MONT. DE PECAS, CONEXOES,VALVULAS, APARELHOS E ACESSORIOS DE FERRO FUNDIDO DUCTIL OU ACO CARBONO, JUNTA TRAVADA, EXTERNA MECANICA OU FLANGEADA C/ DIAMETROS DE 300 A 600 mm.</t>
  </si>
  <si>
    <t>TRANSPORTE DE TUBOS, PECAS E CONEXOES</t>
  </si>
  <si>
    <t>MOMENTO DE TRANSPORTE P/ TUBOS, PECAS E CONEXOES DE FºFº DUCTIL OU ACO CARBONO</t>
  </si>
  <si>
    <t>MOMENTO DE TRANSP. P/ TUBOS, PECAS E CONEXOES DE FoFo DUCTIL OU ACO CARBONO</t>
  </si>
  <si>
    <t>txKm</t>
  </si>
  <si>
    <t>EDIFICACOES</t>
  </si>
  <si>
    <t>TRATAMENTO / IMPERMEABILIZACAO</t>
  </si>
  <si>
    <t>FORNEC. E MONTAGEM DE ESCADA MARINHEIRO, EM ACO CA-25, DN  3/4", INCL. PINTURA A BASE DE EPOXI</t>
  </si>
  <si>
    <t>FORNEC. E MONTAGEM DE ESCADA TIPO PISCINA EM TUBO DE ACO GALVANIZADO DE 2", DEGRAUS EM ACO-CA25, DN = 3/4", FIXADA ATRAVES DE BARRA CHATA DE 2"X3/16" E CHUMBADORES URX DN=3/16", INCL.ELEM. DE FIXACAO</t>
  </si>
  <si>
    <t>URBANIZACAO</t>
  </si>
  <si>
    <t>PAVIMENTACAO DE PASSEIOS</t>
  </si>
  <si>
    <t>50 a 250</t>
  </si>
  <si>
    <t>300 a 600</t>
  </si>
  <si>
    <t>x</t>
  </si>
  <si>
    <t>ÁREA EXTERNA</t>
  </si>
  <si>
    <t xml:space="preserve">TOTAL DA ÁREA EXTERNA = R$ </t>
  </si>
  <si>
    <t>INSTALAÇÃO HIDROSSANITÁRIA</t>
  </si>
  <si>
    <t xml:space="preserve">TOTAL DAS INSTALAÇÕES HIDROSSANITÁRIAS = R$ </t>
  </si>
  <si>
    <t>TANQUE DE POLIETILENO 250L</t>
  </si>
  <si>
    <t>COTAÇÃO RETIRADA DA INTERNET</t>
  </si>
  <si>
    <t>TUBOS PECAS E CONEXOES DE FERRO FUNDIDO DUCTIL</t>
  </si>
  <si>
    <t>TFL10 FoFo DN   80 X 0,50 14,950 kg</t>
  </si>
  <si>
    <t>TFL10 FoFo DN   80 X 1,00 21,900 kg</t>
  </si>
  <si>
    <t>TFL10 FoFo DN   80 X 2,00 35,800 kg</t>
  </si>
  <si>
    <t>TFL10 FoFo DN   80 X 2,50 42,750 kg</t>
  </si>
  <si>
    <t>TFP10 FoFo DN   80 X 0,50 10,950 kg</t>
  </si>
  <si>
    <t>T JGSF10 FoFo DN 80 X 50 14,300 kg</t>
  </si>
  <si>
    <t>CONEXOES DE FoFo DUCTIL C/ FLANGES PN10 E ACESSORIOS</t>
  </si>
  <si>
    <t>TOF10 FoFo L = 0,25m DN  50 7,500 kg</t>
  </si>
  <si>
    <t>C90FF10 FoFo DN 80 9,500 kg</t>
  </si>
  <si>
    <t>C90FF10 FoFo DN 200 28,000 kg</t>
  </si>
  <si>
    <t>FC10 FoFo DN 80 3,600 kg</t>
  </si>
  <si>
    <t>PPF10 P/ DN 50 (16 X 80 mm) 0,175 kg</t>
  </si>
  <si>
    <t>PPF10 P/ DN 80 (16 X 80 mm) 0,175 kg</t>
  </si>
  <si>
    <t>PPF10 P/ DN 150 (20 X 90 mm) 0,338 kg</t>
  </si>
  <si>
    <t>PPF10 P/ DN 300 (20 X 90 mm) 0,333 kg</t>
  </si>
  <si>
    <t>PPF10 P/ DN 400 (24 X 100 mm) 0,550 kg</t>
  </si>
  <si>
    <t>PPF10 P/ DN 500 (24 X 100 mm) 0,550 kg</t>
  </si>
  <si>
    <t>ABF10 P/ DN   50 0,020 kg</t>
  </si>
  <si>
    <t>ABF10 P/ DN   75 0,030 kg</t>
  </si>
  <si>
    <t>ABF10 P/ DN  150 0,060 kg</t>
  </si>
  <si>
    <t>ABF10 P/ DN  300 0,140 kg</t>
  </si>
  <si>
    <t>ABF10 P/ DN  400 0,200 kg</t>
  </si>
  <si>
    <t>ABF10 P/ DN  500 0,320 kg</t>
  </si>
  <si>
    <t>JGI DN 50 4,600 kg</t>
  </si>
  <si>
    <t>RCFV16 FoFo DN 50 15,000 kg</t>
  </si>
  <si>
    <t>VRPD25 FoFo DN 50 3,500 kg</t>
  </si>
  <si>
    <t>VPCPD10 FoFo DN 75 12,000 kg</t>
  </si>
  <si>
    <t>SIAA FORMOSO</t>
  </si>
  <si>
    <t>BOM JESUS DA LAPA</t>
  </si>
  <si>
    <t>Equipe Técnica</t>
  </si>
  <si>
    <t>JDTA10 DN 50 12,000 kg</t>
  </si>
  <si>
    <t>CONJ. MOTO BOMBA</t>
  </si>
  <si>
    <t>RAP REUSO</t>
  </si>
  <si>
    <t xml:space="preserve">TOTAL DO RAP REUSO = R$ </t>
  </si>
  <si>
    <t>TOTAL GERAL DOS MATERIAIS DO RAP DE REUSO = R$</t>
  </si>
  <si>
    <r>
      <rPr>
        <b/>
        <sz val="8.5"/>
        <rFont val="Times New Roman"/>
        <family val="1"/>
      </rPr>
      <t xml:space="preserve"> BASE DOS PREÇOS:</t>
    </r>
    <r>
      <rPr>
        <sz val="8.5"/>
        <rFont val="Times New Roman"/>
        <family val="1"/>
      </rPr>
      <t xml:space="preserve"> </t>
    </r>
    <r>
      <rPr>
        <sz val="8"/>
        <rFont val="Times New Roman"/>
        <family val="1"/>
      </rPr>
      <t>EMBASA</t>
    </r>
  </si>
  <si>
    <t>ESGOTAMENTO COM MOTO-BOMBA AUTOESCOVANTE</t>
  </si>
  <si>
    <t>73990/1</t>
  </si>
  <si>
    <t>ARMACAO ACO CA-50 P/1,0M3 DE CONCRETO</t>
  </si>
  <si>
    <t>CONCRETO MAGRO PARA LASTRO, TRAÇO 1:4,5:4,5 (CIMENTO/ AREIA MÉDIA/ BRITA 1)  - PREPARO MECÂNICO COM BETONEIRA 400 L. AF_07/2016</t>
  </si>
  <si>
    <t>CONCRETO FCK = 15MPA, TRAÇO 1:3,4:3,5 (CIMENTO/ AREIA MÉDIA/ BRITA 1)  - PREPARO MECÂNICO COM BETONEIRA 400 L. AF_07/2016</t>
  </si>
  <si>
    <t>ATERRO MECANIZADO DE VALA COM ESCAVADEIRA HIDRÁULICA (CAPACIDADE DA CAÇAMBA: 0,8 M³ / POTÊNCIA: 111 HP), LARGURA DE 1,5 A 2,5 M, PROFUNDIDADE ATÉ 1,5 M, COM SOLO ARGILO-ARENOSO. AF_05/2016</t>
  </si>
  <si>
    <t>CARGA, MANOBRAS E DESCARGA DE AREIA, BRITA, PEDRA DE MAO E SOLOS COM CAMINHAO BASCULANTE 6 M3 (DESCARGA LIVRE)</t>
  </si>
  <si>
    <t>ALVENARIA EM TIJOLO CERAMICO MACICO 5X10X20CM 1 VEZ (ESPESSURA 20CM), ASSENTADO COM ARGAMASSA TRACO 1:2:8 (CIMENTO, CAL E AREIA)</t>
  </si>
  <si>
    <t>CHAPISCO APLICADO SOMENTE EM ESTRUTURAS DE CONCRETO EM ALVENARIAS INTERNAS, COM DESEMPENADEIRA DENTADA. ARGAMASSA INDUSTRIALIZADA COM PREPARO MANUAL.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</si>
  <si>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</si>
  <si>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REVESTIMENTO CERÂMICO PARA PAREDES EXTERNAS EM PASTILHAS DE PORCELANA 5 X 5 CM (PLACAS DE 30 X 30 CM), ALINHADAS A PRUMO, APLICADO EM PANOS SEM VÃOS. AF_06/2014</t>
  </si>
  <si>
    <t>TRANSPORTE COM CAMINHÃO BASCULANTE DE 10 M3, EM VIA URBANA EM LEITO NATURAL (UNIDADE: M3XKM). AF_04/2016</t>
  </si>
  <si>
    <t>90082 (SINAPI)</t>
  </si>
  <si>
    <t>FORMA PLANA EM COMP. PLASTIFICADO P/ RESERV. APOIADO - E=17MM ATE 3X</t>
  </si>
  <si>
    <t>CIMBRAMENTO PARA RESERVATÓRIO APOIADO, FORMAS DE H=3,30 A 3,50 M, COM MADEIRA 3A QUALIDADE, NAO APARELHADA, APROVEITAMENTO TABUAS 3X E PRUMOS 4X</t>
  </si>
  <si>
    <t>IMPERMEABILIZAÇÃO DE SUPERFÍCIE COM EMULSÃO ASFÁLTICA, 2 DEMÃOS</t>
  </si>
  <si>
    <t>98557 (SINAPI)</t>
  </si>
  <si>
    <t>150819 (EMBASA)</t>
  </si>
  <si>
    <t>503110 (EMBASA)</t>
  </si>
  <si>
    <t>87871 (SINAPI)</t>
  </si>
  <si>
    <t>87529 (SINAPI)</t>
  </si>
  <si>
    <t>87243 (SINAPI)</t>
  </si>
  <si>
    <t>72131 (SINAPI)</t>
  </si>
  <si>
    <t>120201 (EMBASA)</t>
  </si>
  <si>
    <t>120204 (EMBASA)</t>
  </si>
  <si>
    <t>130501 (EMBASA)</t>
  </si>
  <si>
    <t>83515 (EMBASA)</t>
  </si>
  <si>
    <t>94962 (SINAPI)</t>
  </si>
  <si>
    <t>94963 (SINAPI)</t>
  </si>
  <si>
    <t>73891/1 (SINAPI)</t>
  </si>
  <si>
    <t>93588 (SINAPI)</t>
  </si>
  <si>
    <t>74034/1 (SINAPI)</t>
  </si>
  <si>
    <t>72888 (SINAPI)</t>
  </si>
  <si>
    <t>94304 (SINAPI)</t>
  </si>
  <si>
    <t>93358 (SINAPI)</t>
  </si>
  <si>
    <r>
      <rPr>
        <b/>
        <sz val="8.5"/>
        <rFont val="Times New Roman"/>
        <family val="1"/>
      </rPr>
      <t xml:space="preserve"> BASE DOS PREÇOS:</t>
    </r>
    <r>
      <rPr>
        <sz val="8.5"/>
        <rFont val="Times New Roman"/>
        <family val="1"/>
      </rPr>
      <t xml:space="preserve"> E</t>
    </r>
    <r>
      <rPr>
        <sz val="8"/>
        <rFont val="Times New Roman"/>
        <family val="1"/>
      </rPr>
      <t>MBASA E SINAPI</t>
    </r>
  </si>
  <si>
    <t xml:space="preserve">TOTAL DO RAP = R$ </t>
  </si>
  <si>
    <t>TOTAL GERAL DOS SERVIÇOS DO RAP REUSO C/ BDI = R$</t>
  </si>
  <si>
    <t>92267 (SINAPI)</t>
  </si>
  <si>
    <t>M119000001</t>
  </si>
  <si>
    <t xml:space="preserve">EQUIPAMENTOS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</si>
</sst>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dd/mm/yy;@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8.5"/>
      <name val="Times New Roman"/>
      <family val="1"/>
    </font>
    <font>
      <b/>
      <sz val="8.5"/>
      <name val="Times New Roman"/>
      <family val="1"/>
    </font>
    <font>
      <sz val="7"/>
      <name val="Times New Roman"/>
      <family val="1"/>
    </font>
    <font>
      <b/>
      <sz val="8"/>
      <color rgb="FF0000FF"/>
      <name val="Times New Roman"/>
      <family val="1"/>
    </font>
    <font>
      <b/>
      <i/>
      <sz val="8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6">
    <border>
      <left/>
      <right/>
      <top/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83">
    <xf numFmtId="0" fontId="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9" fillId="2" borderId="49" applyNumberFormat="0" applyFont="0" applyAlignment="0" applyProtection="0"/>
    <xf numFmtId="9" fontId="6" fillId="0" borderId="0" applyFont="0" applyFill="0" applyBorder="0" applyAlignment="0" applyProtection="0"/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4" fillId="2" borderId="49" applyNumberFormat="0" applyFont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4" fillId="2" borderId="49" applyNumberFormat="0" applyFont="0" applyAlignment="0" applyProtection="0"/>
    <xf numFmtId="9" fontId="6" fillId="0" borderId="0" applyFont="0" applyFill="0" applyBorder="0" applyAlignment="0" applyProtection="0"/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15" fillId="0" borderId="0" quotePrefix="1">
      <protection locked="0"/>
    </xf>
    <xf numFmtId="0" fontId="6" fillId="0" borderId="0"/>
    <xf numFmtId="165" fontId="6" fillId="0" borderId="0" quotePrefix="1">
      <protection locked="0"/>
    </xf>
    <xf numFmtId="0" fontId="3" fillId="0" borderId="0"/>
    <xf numFmtId="165" fontId="24" fillId="0" borderId="0" quotePrefix="1">
      <protection locked="0"/>
    </xf>
    <xf numFmtId="9" fontId="25" fillId="0" borderId="0" quotePrefix="1">
      <protection locked="0"/>
    </xf>
    <xf numFmtId="0" fontId="2" fillId="0" borderId="0"/>
    <xf numFmtId="165" fontId="25" fillId="0" borderId="0" quotePrefix="1"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49" applyNumberFormat="0" applyFont="0" applyAlignment="0" applyProtection="0"/>
    <xf numFmtId="0" fontId="1" fillId="2" borderId="49" applyNumberFormat="0" applyFont="0" applyAlignment="0" applyProtection="0"/>
    <xf numFmtId="0" fontId="1" fillId="2" borderId="49" applyNumberFormat="0" applyFont="0" applyAlignment="0" applyProtection="0"/>
    <xf numFmtId="164" fontId="6" fillId="0" borderId="0" applyFont="0" applyFill="0" applyBorder="0" applyAlignment="0" applyProtection="0"/>
  </cellStyleXfs>
  <cellXfs count="238">
    <xf numFmtId="0" fontId="0" fillId="0" borderId="0" xfId="0"/>
    <xf numFmtId="165" fontId="11" fillId="0" borderId="2" xfId="13" applyFont="1" applyFill="1" applyBorder="1" applyAlignment="1">
      <alignment horizontal="center" vertical="center"/>
    </xf>
    <xf numFmtId="165" fontId="13" fillId="0" borderId="0" xfId="10" applyFont="1" applyFill="1" applyBorder="1" applyAlignment="1">
      <alignment vertical="center"/>
    </xf>
    <xf numFmtId="0" fontId="13" fillId="0" borderId="0" xfId="2" applyFont="1" applyBorder="1" applyAlignment="1">
      <alignment horizontal="center" vertical="center"/>
    </xf>
    <xf numFmtId="0" fontId="12" fillId="0" borderId="29" xfId="2" applyFont="1" applyFill="1" applyBorder="1" applyAlignment="1">
      <alignment vertical="center"/>
    </xf>
    <xf numFmtId="0" fontId="13" fillId="0" borderId="3" xfId="2" applyFont="1" applyBorder="1" applyAlignment="1">
      <alignment horizontal="center" vertical="center"/>
    </xf>
    <xf numFmtId="0" fontId="13" fillId="0" borderId="3" xfId="2" applyFont="1" applyBorder="1" applyAlignment="1">
      <alignment vertical="center"/>
    </xf>
    <xf numFmtId="0" fontId="14" fillId="0" borderId="3" xfId="2" quotePrefix="1" applyFont="1" applyBorder="1" applyAlignment="1">
      <alignment horizontal="center" vertical="center"/>
    </xf>
    <xf numFmtId="165" fontId="13" fillId="0" borderId="3" xfId="10" applyFont="1" applyFill="1" applyBorder="1" applyAlignment="1">
      <alignment vertical="center"/>
    </xf>
    <xf numFmtId="0" fontId="16" fillId="0" borderId="0" xfId="2" applyFont="1" applyAlignment="1">
      <alignment vertical="center"/>
    </xf>
    <xf numFmtId="0" fontId="13" fillId="0" borderId="30" xfId="2" applyFont="1" applyFill="1" applyBorder="1" applyAlignment="1">
      <alignment horizontal="left" vertical="center"/>
    </xf>
    <xf numFmtId="0" fontId="13" fillId="0" borderId="0" xfId="2" applyFont="1" applyBorder="1" applyAlignment="1">
      <alignment horizontal="centerContinuous" vertical="center"/>
    </xf>
    <xf numFmtId="165" fontId="17" fillId="0" borderId="0" xfId="10" applyFont="1" applyFill="1" applyBorder="1" applyAlignment="1">
      <alignment horizontal="left" vertical="center"/>
    </xf>
    <xf numFmtId="40" fontId="13" fillId="0" borderId="0" xfId="10" applyNumberFormat="1" applyFont="1" applyBorder="1" applyAlignment="1">
      <alignment vertical="center"/>
    </xf>
    <xf numFmtId="40" fontId="13" fillId="0" borderId="5" xfId="10" applyNumberFormat="1" applyFont="1" applyBorder="1" applyAlignment="1">
      <alignment vertical="center"/>
    </xf>
    <xf numFmtId="0" fontId="18" fillId="0" borderId="0" xfId="2" applyFont="1" applyBorder="1" applyAlignment="1">
      <alignment horizontal="center" vertical="center"/>
    </xf>
    <xf numFmtId="0" fontId="18" fillId="0" borderId="0" xfId="2" applyFont="1" applyBorder="1" applyAlignment="1">
      <alignment vertical="center"/>
    </xf>
    <xf numFmtId="165" fontId="18" fillId="0" borderId="0" xfId="10" applyFont="1" applyBorder="1" applyAlignment="1">
      <alignment horizontal="center" vertical="center"/>
    </xf>
    <xf numFmtId="0" fontId="19" fillId="0" borderId="31" xfId="2" applyFont="1" applyFill="1" applyBorder="1" applyAlignment="1">
      <alignment vertical="center"/>
    </xf>
    <xf numFmtId="0" fontId="18" fillId="0" borderId="11" xfId="2" applyFont="1" applyBorder="1" applyAlignment="1">
      <alignment vertical="center"/>
    </xf>
    <xf numFmtId="2" fontId="20" fillId="0" borderId="11" xfId="2" applyNumberFormat="1" applyFont="1" applyBorder="1" applyAlignment="1">
      <alignment horizontal="left" vertical="center"/>
    </xf>
    <xf numFmtId="0" fontId="19" fillId="0" borderId="13" xfId="2" applyFont="1" applyBorder="1" applyAlignment="1">
      <alignment horizontal="right" vertical="center"/>
    </xf>
    <xf numFmtId="165" fontId="13" fillId="0" borderId="7" xfId="10" applyFont="1" applyFill="1" applyBorder="1" applyAlignment="1">
      <alignment vertical="center"/>
    </xf>
    <xf numFmtId="10" fontId="18" fillId="0" borderId="7" xfId="6" applyNumberFormat="1" applyFont="1" applyBorder="1" applyAlignment="1">
      <alignment horizontal="center" vertical="center"/>
    </xf>
    <xf numFmtId="40" fontId="13" fillId="0" borderId="23" xfId="10" applyNumberFormat="1" applyFont="1" applyBorder="1" applyAlignment="1">
      <alignment vertical="center"/>
    </xf>
    <xf numFmtId="0" fontId="19" fillId="0" borderId="30" xfId="2" applyFont="1" applyFill="1" applyBorder="1" applyAlignment="1">
      <alignment vertical="center"/>
    </xf>
    <xf numFmtId="2" fontId="20" fillId="0" borderId="0" xfId="2" applyNumberFormat="1" applyFont="1" applyBorder="1" applyAlignment="1">
      <alignment horizontal="left" vertical="center"/>
    </xf>
    <xf numFmtId="165" fontId="17" fillId="0" borderId="27" xfId="13" applyFont="1" applyBorder="1" applyAlignment="1">
      <alignment horizontal="right" vertical="center"/>
    </xf>
    <xf numFmtId="49" fontId="16" fillId="0" borderId="2" xfId="13" applyNumberFormat="1" applyFont="1" applyFill="1" applyBorder="1" applyAlignment="1">
      <alignment horizontal="center" vertical="center"/>
    </xf>
    <xf numFmtId="40" fontId="11" fillId="0" borderId="2" xfId="13" quotePrefix="1" applyNumberFormat="1" applyFont="1" applyBorder="1" applyAlignment="1">
      <alignment horizontal="center" vertical="center"/>
    </xf>
    <xf numFmtId="40" fontId="16" fillId="0" borderId="32" xfId="13" applyNumberFormat="1" applyFont="1" applyBorder="1" applyAlignment="1">
      <alignment vertical="center"/>
    </xf>
    <xf numFmtId="0" fontId="18" fillId="0" borderId="30" xfId="2" applyFont="1" applyFill="1" applyBorder="1" applyAlignment="1">
      <alignment vertical="center"/>
    </xf>
    <xf numFmtId="0" fontId="20" fillId="0" borderId="0" xfId="2" applyFont="1" applyBorder="1" applyAlignment="1">
      <alignment vertical="center"/>
    </xf>
    <xf numFmtId="167" fontId="16" fillId="0" borderId="2" xfId="13" quotePrefix="1" applyNumberFormat="1" applyFont="1" applyFill="1" applyBorder="1" applyAlignment="1">
      <alignment horizontal="center" vertical="center"/>
    </xf>
    <xf numFmtId="14" fontId="11" fillId="0" borderId="2" xfId="13" quotePrefix="1" applyNumberFormat="1" applyFont="1" applyBorder="1" applyAlignment="1">
      <alignment horizontal="center" vertical="center"/>
    </xf>
    <xf numFmtId="165" fontId="17" fillId="0" borderId="33" xfId="13" applyFont="1" applyBorder="1" applyAlignment="1">
      <alignment horizontal="right" vertical="center"/>
    </xf>
    <xf numFmtId="0" fontId="17" fillId="5" borderId="31" xfId="2" applyFont="1" applyFill="1" applyBorder="1" applyAlignment="1">
      <alignment horizontal="center" vertical="center"/>
    </xf>
    <xf numFmtId="0" fontId="17" fillId="5" borderId="12" xfId="2" applyFont="1" applyFill="1" applyBorder="1" applyAlignment="1">
      <alignment horizontal="center" vertical="center"/>
    </xf>
    <xf numFmtId="0" fontId="17" fillId="5" borderId="12" xfId="2" applyFont="1" applyFill="1" applyBorder="1" applyAlignment="1">
      <alignment vertical="center"/>
    </xf>
    <xf numFmtId="165" fontId="17" fillId="5" borderId="14" xfId="10" applyFont="1" applyFill="1" applyBorder="1" applyAlignment="1">
      <alignment horizontal="center" vertical="center"/>
    </xf>
    <xf numFmtId="165" fontId="17" fillId="5" borderId="14" xfId="10" applyFont="1" applyFill="1" applyBorder="1" applyAlignment="1">
      <alignment vertical="center"/>
    </xf>
    <xf numFmtId="40" fontId="17" fillId="5" borderId="7" xfId="10" applyNumberFormat="1" applyFont="1" applyFill="1" applyBorder="1" applyAlignment="1">
      <alignment horizontal="centerContinuous" vertical="center"/>
    </xf>
    <xf numFmtId="40" fontId="17" fillId="5" borderId="32" xfId="10" applyNumberFormat="1" applyFont="1" applyFill="1" applyBorder="1" applyAlignment="1">
      <alignment horizontal="centerContinuous" vertical="center"/>
    </xf>
    <xf numFmtId="0" fontId="17" fillId="6" borderId="48" xfId="2" applyFont="1" applyFill="1" applyBorder="1" applyAlignment="1">
      <alignment horizontal="center" vertical="center"/>
    </xf>
    <xf numFmtId="0" fontId="16" fillId="6" borderId="7" xfId="2" applyFont="1" applyFill="1" applyBorder="1" applyAlignment="1">
      <alignment horizontal="center" vertical="center"/>
    </xf>
    <xf numFmtId="0" fontId="17" fillId="6" borderId="7" xfId="2" applyFont="1" applyFill="1" applyBorder="1" applyAlignment="1">
      <alignment horizontal="left" vertical="center" wrapText="1"/>
    </xf>
    <xf numFmtId="165" fontId="16" fillId="6" borderId="7" xfId="10" applyFont="1" applyFill="1" applyBorder="1" applyAlignment="1">
      <alignment horizontal="center" vertical="center"/>
    </xf>
    <xf numFmtId="1" fontId="16" fillId="6" borderId="7" xfId="10" applyNumberFormat="1" applyFont="1" applyFill="1" applyBorder="1" applyAlignment="1">
      <alignment horizontal="right" vertical="center"/>
    </xf>
    <xf numFmtId="4" fontId="16" fillId="6" borderId="7" xfId="10" applyNumberFormat="1" applyFont="1" applyFill="1" applyBorder="1" applyAlignment="1">
      <alignment horizontal="centerContinuous" vertical="center"/>
    </xf>
    <xf numFmtId="40" fontId="16" fillId="6" borderId="23" xfId="10" applyNumberFormat="1" applyFont="1" applyFill="1" applyBorder="1" applyAlignment="1">
      <alignment horizontal="centerContinuous" vertical="center"/>
    </xf>
    <xf numFmtId="0" fontId="21" fillId="0" borderId="15" xfId="2" applyFont="1" applyFill="1" applyBorder="1" applyAlignment="1">
      <alignment horizontal="center" vertical="center"/>
    </xf>
    <xf numFmtId="0" fontId="21" fillId="0" borderId="16" xfId="2" applyNumberFormat="1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vertical="center" wrapText="1"/>
    </xf>
    <xf numFmtId="165" fontId="16" fillId="0" borderId="16" xfId="10" applyFont="1" applyFill="1" applyBorder="1" applyAlignment="1">
      <alignment horizontal="center" vertical="center" wrapText="1"/>
    </xf>
    <xf numFmtId="4" fontId="17" fillId="0" borderId="16" xfId="2" applyNumberFormat="1" applyFont="1" applyFill="1" applyBorder="1" applyAlignment="1">
      <alignment horizontal="right" vertical="center"/>
    </xf>
    <xf numFmtId="4" fontId="16" fillId="0" borderId="16" xfId="10" applyNumberFormat="1" applyFont="1" applyFill="1" applyBorder="1" applyAlignment="1">
      <alignment horizontal="center" vertical="center" wrapText="1"/>
    </xf>
    <xf numFmtId="0" fontId="17" fillId="4" borderId="0" xfId="2" applyFont="1" applyFill="1" applyAlignment="1">
      <alignment vertical="center"/>
    </xf>
    <xf numFmtId="0" fontId="16" fillId="0" borderId="15" xfId="2" applyFont="1" applyFill="1" applyBorder="1" applyAlignment="1">
      <alignment horizontal="center" vertical="center"/>
    </xf>
    <xf numFmtId="0" fontId="16" fillId="0" borderId="16" xfId="2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vertical="center" wrapText="1"/>
    </xf>
    <xf numFmtId="4" fontId="16" fillId="0" borderId="16" xfId="2" applyNumberFormat="1" applyFont="1" applyFill="1" applyBorder="1" applyAlignment="1">
      <alignment horizontal="center" vertical="center"/>
    </xf>
    <xf numFmtId="4" fontId="16" fillId="0" borderId="1" xfId="2" applyNumberFormat="1" applyFont="1" applyFill="1" applyBorder="1" applyAlignment="1">
      <alignment horizontal="center" vertical="center"/>
    </xf>
    <xf numFmtId="0" fontId="16" fillId="4" borderId="0" xfId="2" applyFont="1" applyFill="1" applyAlignment="1">
      <alignment vertical="center"/>
    </xf>
    <xf numFmtId="4" fontId="16" fillId="3" borderId="16" xfId="2" applyNumberFormat="1" applyFont="1" applyFill="1" applyBorder="1" applyAlignment="1">
      <alignment horizontal="center" vertical="center"/>
    </xf>
    <xf numFmtId="0" fontId="17" fillId="0" borderId="15" xfId="2" applyFont="1" applyFill="1" applyBorder="1" applyAlignment="1">
      <alignment horizontal="center" vertical="center"/>
    </xf>
    <xf numFmtId="165" fontId="11" fillId="0" borderId="16" xfId="10" applyFont="1" applyFill="1" applyBorder="1" applyAlignment="1">
      <alignment horizontal="center" vertical="center" wrapText="1"/>
    </xf>
    <xf numFmtId="0" fontId="16" fillId="0" borderId="0" xfId="2" applyFont="1" applyFill="1"/>
    <xf numFmtId="0" fontId="16" fillId="0" borderId="17" xfId="2" applyFont="1" applyFill="1" applyBorder="1" applyAlignment="1">
      <alignment vertical="center" wrapText="1"/>
    </xf>
    <xf numFmtId="4" fontId="22" fillId="0" borderId="7" xfId="10" applyNumberFormat="1" applyFont="1" applyFill="1" applyBorder="1" applyAlignment="1">
      <alignment vertical="center" wrapText="1"/>
    </xf>
    <xf numFmtId="4" fontId="22" fillId="0" borderId="23" xfId="10" applyNumberFormat="1" applyFont="1" applyFill="1" applyBorder="1" applyAlignment="1">
      <alignment vertical="center" wrapText="1"/>
    </xf>
    <xf numFmtId="0" fontId="21" fillId="0" borderId="21" xfId="2" applyFont="1" applyFill="1" applyBorder="1" applyAlignment="1">
      <alignment horizontal="center" vertical="center"/>
    </xf>
    <xf numFmtId="4" fontId="17" fillId="0" borderId="17" xfId="2" applyNumberFormat="1" applyFont="1" applyFill="1" applyBorder="1" applyAlignment="1">
      <alignment horizontal="right" vertical="center"/>
    </xf>
    <xf numFmtId="4" fontId="17" fillId="0" borderId="17" xfId="10" applyNumberFormat="1" applyFont="1" applyFill="1" applyBorder="1" applyAlignment="1">
      <alignment horizontal="right" vertical="center" wrapText="1"/>
    </xf>
    <xf numFmtId="4" fontId="17" fillId="0" borderId="6" xfId="2" applyNumberFormat="1" applyFont="1" applyFill="1" applyBorder="1" applyAlignment="1">
      <alignment vertical="center"/>
    </xf>
    <xf numFmtId="4" fontId="17" fillId="0" borderId="16" xfId="10" applyNumberFormat="1" applyFont="1" applyFill="1" applyBorder="1" applyAlignment="1">
      <alignment horizontal="right" vertical="center" wrapText="1"/>
    </xf>
    <xf numFmtId="4" fontId="17" fillId="0" borderId="1" xfId="2" applyNumberFormat="1" applyFont="1" applyFill="1" applyBorder="1" applyAlignment="1">
      <alignment vertical="center"/>
    </xf>
    <xf numFmtId="165" fontId="17" fillId="0" borderId="17" xfId="10" applyFont="1" applyFill="1" applyBorder="1" applyAlignment="1">
      <alignment horizontal="center" vertical="center" wrapText="1"/>
    </xf>
    <xf numFmtId="39" fontId="17" fillId="0" borderId="57" xfId="10" applyNumberFormat="1" applyFont="1" applyBorder="1" applyAlignment="1">
      <alignment vertical="center"/>
    </xf>
    <xf numFmtId="39" fontId="17" fillId="0" borderId="58" xfId="10" applyNumberFormat="1" applyFont="1" applyBorder="1" applyAlignment="1">
      <alignment vertical="center"/>
    </xf>
    <xf numFmtId="0" fontId="16" fillId="0" borderId="0" xfId="2" applyFont="1" applyFill="1" applyAlignment="1">
      <alignment vertical="center"/>
    </xf>
    <xf numFmtId="0" fontId="16" fillId="0" borderId="0" xfId="2" applyFont="1" applyFill="1" applyAlignment="1">
      <alignment vertical="center" wrapText="1"/>
    </xf>
    <xf numFmtId="4" fontId="16" fillId="0" borderId="0" xfId="2" applyNumberFormat="1" applyFont="1" applyFill="1" applyAlignment="1">
      <alignment horizontal="center" vertical="center"/>
    </xf>
    <xf numFmtId="1" fontId="16" fillId="0" borderId="0" xfId="2" applyNumberFormat="1" applyFont="1" applyFill="1" applyAlignment="1">
      <alignment horizontal="right" vertical="center"/>
    </xf>
    <xf numFmtId="165" fontId="16" fillId="0" borderId="0" xfId="10" applyFont="1" applyFill="1" applyAlignment="1">
      <alignment vertical="center"/>
    </xf>
    <xf numFmtId="0" fontId="16" fillId="0" borderId="0" xfId="2" applyFont="1" applyFill="1" applyAlignment="1">
      <alignment horizontal="center" vertical="center"/>
    </xf>
    <xf numFmtId="3" fontId="16" fillId="0" borderId="0" xfId="2" applyNumberFormat="1" applyFont="1" applyFill="1" applyAlignment="1">
      <alignment vertical="center" wrapText="1"/>
    </xf>
    <xf numFmtId="3" fontId="16" fillId="0" borderId="0" xfId="2" applyNumberFormat="1" applyFont="1" applyFill="1" applyAlignment="1">
      <alignment horizontal="center" vertical="center"/>
    </xf>
    <xf numFmtId="0" fontId="16" fillId="0" borderId="0" xfId="2" applyFont="1" applyAlignment="1">
      <alignment vertical="center" wrapText="1"/>
    </xf>
    <xf numFmtId="0" fontId="16" fillId="0" borderId="0" xfId="2" applyFont="1" applyAlignment="1">
      <alignment horizontal="center" vertical="center"/>
    </xf>
    <xf numFmtId="1" fontId="16" fillId="0" borderId="0" xfId="2" applyNumberFormat="1" applyFont="1" applyAlignment="1">
      <alignment horizontal="right" vertical="center"/>
    </xf>
    <xf numFmtId="165" fontId="16" fillId="0" borderId="0" xfId="10" applyFont="1" applyAlignment="1">
      <alignment vertical="center"/>
    </xf>
    <xf numFmtId="0" fontId="16" fillId="4" borderId="0" xfId="2" applyFont="1" applyFill="1" applyBorder="1" applyAlignment="1">
      <alignment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23" fillId="0" borderId="0" xfId="2" applyFont="1"/>
    <xf numFmtId="0" fontId="17" fillId="5" borderId="30" xfId="2" applyFont="1" applyFill="1" applyBorder="1" applyAlignment="1">
      <alignment horizontal="center" vertical="center"/>
    </xf>
    <xf numFmtId="0" fontId="17" fillId="5" borderId="19" xfId="2" applyFont="1" applyFill="1" applyBorder="1" applyAlignment="1">
      <alignment horizontal="center" vertical="center"/>
    </xf>
    <xf numFmtId="165" fontId="17" fillId="5" borderId="18" xfId="10" applyFont="1" applyFill="1" applyBorder="1" applyAlignment="1">
      <alignment horizontal="center" vertical="center"/>
    </xf>
    <xf numFmtId="165" fontId="16" fillId="0" borderId="3" xfId="10" applyFont="1" applyBorder="1" applyAlignment="1">
      <alignment horizontal="centerContinuous" vertical="center"/>
    </xf>
    <xf numFmtId="165" fontId="16" fillId="0" borderId="29" xfId="10" applyFont="1" applyBorder="1" applyAlignment="1">
      <alignment horizontal="centerContinuous" vertical="center"/>
    </xf>
    <xf numFmtId="165" fontId="16" fillId="0" borderId="34" xfId="10" applyFont="1" applyBorder="1" applyAlignment="1">
      <alignment horizontal="centerContinuous" vertical="center"/>
    </xf>
    <xf numFmtId="0" fontId="17" fillId="5" borderId="35" xfId="2" applyFont="1" applyFill="1" applyBorder="1" applyAlignment="1">
      <alignment horizontal="center" vertical="center"/>
    </xf>
    <xf numFmtId="0" fontId="17" fillId="5" borderId="25" xfId="2" applyFont="1" applyFill="1" applyBorder="1" applyAlignment="1">
      <alignment horizontal="center" vertical="center"/>
    </xf>
    <xf numFmtId="165" fontId="17" fillId="5" borderId="10" xfId="10" applyFont="1" applyFill="1" applyBorder="1" applyAlignment="1">
      <alignment horizontal="center" vertical="center"/>
    </xf>
    <xf numFmtId="165" fontId="17" fillId="5" borderId="10" xfId="10" applyFont="1" applyFill="1" applyBorder="1" applyAlignment="1">
      <alignment vertical="center"/>
    </xf>
    <xf numFmtId="165" fontId="16" fillId="0" borderId="36" xfId="10" applyFont="1" applyBorder="1" applyAlignment="1">
      <alignment horizontal="center" vertical="center"/>
    </xf>
    <xf numFmtId="165" fontId="16" fillId="0" borderId="37" xfId="10" applyFont="1" applyBorder="1" applyAlignment="1">
      <alignment horizontal="center" vertical="center"/>
    </xf>
    <xf numFmtId="165" fontId="16" fillId="0" borderId="38" xfId="10" applyFont="1" applyBorder="1" applyAlignment="1">
      <alignment horizontal="center" vertical="center"/>
    </xf>
    <xf numFmtId="0" fontId="17" fillId="6" borderId="7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horizontal="center" vertical="center" wrapText="1"/>
    </xf>
    <xf numFmtId="0" fontId="21" fillId="0" borderId="17" xfId="2" applyFont="1" applyFill="1" applyBorder="1" applyAlignment="1">
      <alignment vertical="center" wrapText="1"/>
    </xf>
    <xf numFmtId="1" fontId="17" fillId="0" borderId="17" xfId="2" applyNumberFormat="1" applyFont="1" applyFill="1" applyBorder="1" applyAlignment="1">
      <alignment horizontal="right" vertical="center"/>
    </xf>
    <xf numFmtId="165" fontId="16" fillId="0" borderId="15" xfId="10" applyFont="1" applyFill="1" applyBorder="1" applyAlignment="1">
      <alignment horizontal="right" vertical="center"/>
    </xf>
    <xf numFmtId="165" fontId="16" fillId="0" borderId="1" xfId="10" applyFont="1" applyFill="1" applyBorder="1" applyAlignment="1">
      <alignment horizontal="right" vertical="center"/>
    </xf>
    <xf numFmtId="165" fontId="16" fillId="0" borderId="40" xfId="10" applyFont="1" applyFill="1" applyBorder="1" applyAlignment="1">
      <alignment horizontal="right" vertical="center"/>
    </xf>
    <xf numFmtId="165" fontId="16" fillId="0" borderId="41" xfId="10" applyFont="1" applyFill="1" applyBorder="1" applyAlignment="1">
      <alignment horizontal="right" vertical="center"/>
    </xf>
    <xf numFmtId="0" fontId="21" fillId="0" borderId="20" xfId="2" applyFont="1" applyFill="1" applyBorder="1" applyAlignment="1">
      <alignment horizontal="center" vertical="center" wrapText="1"/>
    </xf>
    <xf numFmtId="2" fontId="17" fillId="0" borderId="16" xfId="2" applyNumberFormat="1" applyFont="1" applyFill="1" applyBorder="1" applyAlignment="1">
      <alignment horizontal="center" vertical="center"/>
    </xf>
    <xf numFmtId="4" fontId="16" fillId="0" borderId="16" xfId="10" applyNumberFormat="1" applyFont="1" applyFill="1" applyBorder="1" applyAlignment="1">
      <alignment horizontal="right" vertical="center" wrapText="1"/>
    </xf>
    <xf numFmtId="165" fontId="16" fillId="0" borderId="15" xfId="10" applyFont="1" applyFill="1" applyBorder="1" applyAlignment="1">
      <alignment horizontal="center" vertical="center"/>
    </xf>
    <xf numFmtId="165" fontId="16" fillId="0" borderId="1" xfId="10" applyFont="1" applyFill="1" applyBorder="1" applyAlignment="1">
      <alignment horizontal="center" vertical="center"/>
    </xf>
    <xf numFmtId="165" fontId="16" fillId="0" borderId="40" xfId="10" applyFont="1" applyFill="1" applyBorder="1" applyAlignment="1">
      <alignment horizontal="center" vertical="center"/>
    </xf>
    <xf numFmtId="165" fontId="16" fillId="0" borderId="41" xfId="10" applyFont="1" applyFill="1" applyBorder="1" applyAlignment="1">
      <alignment horizontal="center" vertical="center"/>
    </xf>
    <xf numFmtId="2" fontId="16" fillId="0" borderId="16" xfId="2" applyNumberFormat="1" applyFont="1" applyFill="1" applyBorder="1" applyAlignment="1">
      <alignment horizontal="center" vertical="center"/>
    </xf>
    <xf numFmtId="4" fontId="16" fillId="0" borderId="1" xfId="2" applyNumberFormat="1" applyFont="1" applyFill="1" applyBorder="1" applyAlignment="1">
      <alignment vertical="center"/>
    </xf>
    <xf numFmtId="0" fontId="16" fillId="0" borderId="20" xfId="2" applyFont="1" applyFill="1" applyBorder="1" applyAlignment="1">
      <alignment horizontal="center" vertical="center" wrapText="1"/>
    </xf>
    <xf numFmtId="165" fontId="16" fillId="4" borderId="15" xfId="10" applyFont="1" applyFill="1" applyBorder="1" applyAlignment="1">
      <alignment horizontal="center" vertical="center"/>
    </xf>
    <xf numFmtId="165" fontId="16" fillId="4" borderId="40" xfId="10" applyFont="1" applyFill="1" applyBorder="1" applyAlignment="1">
      <alignment horizontal="center" vertical="center"/>
    </xf>
    <xf numFmtId="165" fontId="16" fillId="4" borderId="41" xfId="10" applyFont="1" applyFill="1" applyBorder="1" applyAlignment="1">
      <alignment horizontal="center" vertical="center"/>
    </xf>
    <xf numFmtId="166" fontId="16" fillId="4" borderId="15" xfId="10" applyNumberFormat="1" applyFont="1" applyFill="1" applyBorder="1" applyAlignment="1">
      <alignment horizontal="center" vertical="center"/>
    </xf>
    <xf numFmtId="165" fontId="17" fillId="0" borderId="43" xfId="10" applyFont="1" applyFill="1" applyBorder="1" applyAlignment="1">
      <alignment vertical="center"/>
    </xf>
    <xf numFmtId="165" fontId="17" fillId="0" borderId="44" xfId="10" applyFont="1" applyBorder="1" applyAlignment="1">
      <alignment vertical="center"/>
    </xf>
    <xf numFmtId="0" fontId="16" fillId="4" borderId="54" xfId="2" applyFont="1" applyFill="1" applyBorder="1" applyAlignment="1">
      <alignment vertical="center"/>
    </xf>
    <xf numFmtId="0" fontId="16" fillId="4" borderId="55" xfId="2" applyFont="1" applyFill="1" applyBorder="1" applyAlignment="1">
      <alignment vertical="center"/>
    </xf>
    <xf numFmtId="0" fontId="16" fillId="4" borderId="56" xfId="2" applyFont="1" applyFill="1" applyBorder="1" applyAlignment="1">
      <alignment vertical="center"/>
    </xf>
    <xf numFmtId="165" fontId="16" fillId="4" borderId="51" xfId="10" applyFont="1" applyFill="1" applyBorder="1" applyAlignment="1">
      <alignment horizontal="center" vertical="center"/>
    </xf>
    <xf numFmtId="165" fontId="16" fillId="4" borderId="52" xfId="10" applyFont="1" applyFill="1" applyBorder="1" applyAlignment="1">
      <alignment horizontal="center" vertical="center"/>
    </xf>
    <xf numFmtId="165" fontId="16" fillId="4" borderId="53" xfId="10" applyFont="1" applyFill="1" applyBorder="1" applyAlignment="1">
      <alignment horizontal="center" vertical="center"/>
    </xf>
    <xf numFmtId="165" fontId="11" fillId="4" borderId="15" xfId="10" applyFont="1" applyFill="1" applyBorder="1" applyAlignment="1">
      <alignment horizontal="center" vertical="center"/>
    </xf>
    <xf numFmtId="165" fontId="11" fillId="4" borderId="30" xfId="10" applyFont="1" applyFill="1" applyBorder="1" applyAlignment="1">
      <alignment horizontal="center" vertical="center"/>
    </xf>
    <xf numFmtId="165" fontId="16" fillId="4" borderId="5" xfId="10" applyFont="1" applyFill="1" applyBorder="1" applyAlignment="1">
      <alignment horizontal="center" vertical="center"/>
    </xf>
    <xf numFmtId="165" fontId="16" fillId="4" borderId="30" xfId="10" applyFont="1" applyFill="1" applyBorder="1" applyAlignment="1">
      <alignment horizontal="center" vertical="center"/>
    </xf>
    <xf numFmtId="165" fontId="16" fillId="4" borderId="39" xfId="10" applyFont="1" applyFill="1" applyBorder="1" applyAlignment="1">
      <alignment horizontal="center" vertical="center"/>
    </xf>
    <xf numFmtId="4" fontId="17" fillId="0" borderId="57" xfId="15" applyNumberFormat="1" applyFont="1" applyFill="1" applyBorder="1" applyAlignment="1">
      <alignment vertical="center"/>
    </xf>
    <xf numFmtId="4" fontId="17" fillId="0" borderId="58" xfId="15" applyNumberFormat="1" applyFont="1" applyFill="1" applyBorder="1" applyAlignment="1">
      <alignment vertical="center"/>
    </xf>
    <xf numFmtId="165" fontId="16" fillId="0" borderId="29" xfId="10" applyFont="1" applyBorder="1" applyAlignment="1">
      <alignment horizontal="center" vertical="center"/>
    </xf>
    <xf numFmtId="165" fontId="16" fillId="0" borderId="3" xfId="10" applyFont="1" applyBorder="1" applyAlignment="1">
      <alignment horizontal="center" vertical="center"/>
    </xf>
    <xf numFmtId="165" fontId="16" fillId="4" borderId="3" xfId="10" applyFont="1" applyFill="1" applyBorder="1" applyAlignment="1">
      <alignment horizontal="center" vertical="center"/>
    </xf>
    <xf numFmtId="165" fontId="17" fillId="0" borderId="0" xfId="10" applyFont="1" applyFill="1" applyBorder="1" applyAlignment="1">
      <alignment vertical="center"/>
    </xf>
    <xf numFmtId="165" fontId="17" fillId="0" borderId="0" xfId="10" applyFont="1" applyBorder="1" applyAlignment="1">
      <alignment vertical="center"/>
    </xf>
    <xf numFmtId="0" fontId="16" fillId="0" borderId="0" xfId="2" applyFont="1" applyFill="1" applyBorder="1" applyAlignment="1">
      <alignment vertical="center" wrapText="1"/>
    </xf>
    <xf numFmtId="0" fontId="16" fillId="0" borderId="0" xfId="2" applyFont="1" applyFill="1" applyAlignment="1">
      <alignment horizontal="center" vertical="center" wrapText="1"/>
    </xf>
    <xf numFmtId="3" fontId="21" fillId="0" borderId="15" xfId="2" applyNumberFormat="1" applyFont="1" applyFill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1" fontId="17" fillId="0" borderId="7" xfId="2" applyNumberFormat="1" applyFont="1" applyFill="1" applyBorder="1" applyAlignment="1">
      <alignment vertical="center" wrapText="1"/>
    </xf>
    <xf numFmtId="0" fontId="16" fillId="0" borderId="50" xfId="2" applyFont="1" applyFill="1" applyBorder="1" applyAlignment="1">
      <alignment horizontal="center" vertical="center"/>
    </xf>
    <xf numFmtId="0" fontId="16" fillId="0" borderId="59" xfId="2" applyFont="1" applyFill="1" applyBorder="1" applyAlignment="1">
      <alignment horizontal="center" vertical="center" wrapText="1"/>
    </xf>
    <xf numFmtId="0" fontId="16" fillId="0" borderId="60" xfId="2" applyFont="1" applyFill="1" applyBorder="1" applyAlignment="1">
      <alignment vertical="center" wrapText="1"/>
    </xf>
    <xf numFmtId="165" fontId="16" fillId="0" borderId="60" xfId="10" applyFont="1" applyFill="1" applyBorder="1" applyAlignment="1">
      <alignment horizontal="center" vertical="center" wrapText="1"/>
    </xf>
    <xf numFmtId="165" fontId="17" fillId="0" borderId="0" xfId="10" applyFont="1" applyFill="1" applyBorder="1" applyAlignment="1">
      <alignment horizontal="center" vertical="center"/>
    </xf>
    <xf numFmtId="4" fontId="17" fillId="0" borderId="0" xfId="15" applyNumberFormat="1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4" fontId="16" fillId="0" borderId="0" xfId="2" applyNumberFormat="1" applyFont="1" applyFill="1" applyBorder="1" applyAlignment="1">
      <alignment horizontal="center" vertical="center"/>
    </xf>
    <xf numFmtId="1" fontId="16" fillId="0" borderId="0" xfId="2" applyNumberFormat="1" applyFont="1" applyFill="1" applyBorder="1" applyAlignment="1">
      <alignment horizontal="right" vertical="center"/>
    </xf>
    <xf numFmtId="165" fontId="16" fillId="0" borderId="0" xfId="10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/>
    </xf>
    <xf numFmtId="0" fontId="16" fillId="3" borderId="3" xfId="2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vertical="center"/>
    </xf>
    <xf numFmtId="4" fontId="17" fillId="0" borderId="3" xfId="15" applyNumberFormat="1" applyFont="1" applyFill="1" applyBorder="1" applyAlignment="1">
      <alignment vertical="center"/>
    </xf>
    <xf numFmtId="165" fontId="17" fillId="0" borderId="57" xfId="10" applyFont="1" applyFill="1" applyBorder="1" applyAlignment="1">
      <alignment vertical="center"/>
    </xf>
    <xf numFmtId="4" fontId="17" fillId="0" borderId="3" xfId="15" applyNumberFormat="1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/>
    </xf>
    <xf numFmtId="0" fontId="17" fillId="0" borderId="57" xfId="2" applyFont="1" applyBorder="1" applyAlignment="1">
      <alignment vertical="center"/>
    </xf>
    <xf numFmtId="0" fontId="16" fillId="8" borderId="59" xfId="2" applyFont="1" applyFill="1" applyBorder="1" applyAlignment="1">
      <alignment horizontal="center" vertical="center" wrapText="1"/>
    </xf>
    <xf numFmtId="0" fontId="16" fillId="8" borderId="10" xfId="2" applyFont="1" applyFill="1" applyBorder="1" applyAlignment="1">
      <alignment vertical="center" wrapText="1"/>
    </xf>
    <xf numFmtId="165" fontId="16" fillId="8" borderId="60" xfId="10" applyFont="1" applyFill="1" applyBorder="1" applyAlignment="1">
      <alignment horizontal="center" vertical="center" wrapText="1"/>
    </xf>
    <xf numFmtId="2" fontId="16" fillId="8" borderId="16" xfId="2" applyNumberFormat="1" applyFont="1" applyFill="1" applyBorder="1" applyAlignment="1">
      <alignment horizontal="center" vertical="center"/>
    </xf>
    <xf numFmtId="4" fontId="16" fillId="8" borderId="62" xfId="10" applyNumberFormat="1" applyFont="1" applyFill="1" applyBorder="1" applyAlignment="1">
      <alignment horizontal="right" vertical="center" wrapText="1"/>
    </xf>
    <xf numFmtId="4" fontId="16" fillId="8" borderId="1" xfId="2" applyNumberFormat="1" applyFont="1" applyFill="1" applyBorder="1" applyAlignment="1">
      <alignment vertical="center"/>
    </xf>
    <xf numFmtId="0" fontId="17" fillId="0" borderId="0" xfId="2" applyFont="1" applyFill="1" applyAlignment="1">
      <alignment vertical="center"/>
    </xf>
    <xf numFmtId="165" fontId="16" fillId="7" borderId="41" xfId="10" applyFont="1" applyFill="1" applyBorder="1" applyAlignment="1">
      <alignment horizontal="center" vertical="center"/>
    </xf>
    <xf numFmtId="165" fontId="16" fillId="7" borderId="40" xfId="10" applyFont="1" applyFill="1" applyBorder="1" applyAlignment="1">
      <alignment horizontal="center" vertical="center"/>
    </xf>
    <xf numFmtId="0" fontId="16" fillId="7" borderId="0" xfId="2" applyFont="1" applyFill="1" applyAlignment="1">
      <alignment vertical="center"/>
    </xf>
    <xf numFmtId="165" fontId="16" fillId="7" borderId="15" xfId="10" applyFont="1" applyFill="1" applyBorder="1" applyAlignment="1">
      <alignment horizontal="center" vertical="center"/>
    </xf>
    <xf numFmtId="0" fontId="18" fillId="0" borderId="0" xfId="2" applyFont="1" applyBorder="1" applyAlignment="1">
      <alignment horizontal="left" vertical="center"/>
    </xf>
    <xf numFmtId="0" fontId="17" fillId="0" borderId="48" xfId="2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wrapText="1"/>
    </xf>
    <xf numFmtId="165" fontId="16" fillId="0" borderId="7" xfId="10" applyFont="1" applyFill="1" applyBorder="1" applyAlignment="1">
      <alignment horizontal="center" vertical="center"/>
    </xf>
    <xf numFmtId="1" fontId="16" fillId="0" borderId="7" xfId="10" applyNumberFormat="1" applyFont="1" applyFill="1" applyBorder="1" applyAlignment="1">
      <alignment horizontal="right" vertical="center"/>
    </xf>
    <xf numFmtId="4" fontId="16" fillId="0" borderId="7" xfId="10" applyNumberFormat="1" applyFont="1" applyFill="1" applyBorder="1" applyAlignment="1">
      <alignment horizontal="centerContinuous" vertical="center"/>
    </xf>
    <xf numFmtId="40" fontId="16" fillId="0" borderId="23" xfId="10" applyNumberFormat="1" applyFont="1" applyFill="1" applyBorder="1" applyAlignment="1">
      <alignment horizontal="centerContinuous" vertical="center"/>
    </xf>
    <xf numFmtId="0" fontId="16" fillId="0" borderId="16" xfId="0" applyNumberFormat="1" applyFont="1" applyFill="1" applyBorder="1" applyAlignment="1">
      <alignment horizontal="center" vertical="center" wrapText="1"/>
    </xf>
    <xf numFmtId="0" fontId="16" fillId="0" borderId="16" xfId="2" applyNumberFormat="1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center" vertical="center" wrapText="1"/>
    </xf>
    <xf numFmtId="4" fontId="16" fillId="0" borderId="0" xfId="2" applyNumberFormat="1" applyFont="1" applyFill="1" applyAlignment="1">
      <alignment vertical="center"/>
    </xf>
    <xf numFmtId="10" fontId="16" fillId="0" borderId="0" xfId="2" applyNumberFormat="1" applyFont="1" applyAlignment="1">
      <alignment vertical="center"/>
    </xf>
    <xf numFmtId="165" fontId="17" fillId="0" borderId="46" xfId="10" applyFont="1" applyBorder="1" applyAlignment="1">
      <alignment horizontal="center" vertical="center"/>
    </xf>
    <xf numFmtId="165" fontId="17" fillId="0" borderId="28" xfId="10" applyFont="1" applyBorder="1" applyAlignment="1">
      <alignment horizontal="center" vertical="center"/>
    </xf>
    <xf numFmtId="1" fontId="17" fillId="0" borderId="48" xfId="2" applyNumberFormat="1" applyFont="1" applyFill="1" applyBorder="1" applyAlignment="1">
      <alignment horizontal="right" vertical="center" wrapText="1"/>
    </xf>
    <xf numFmtId="1" fontId="17" fillId="0" borderId="7" xfId="2" applyNumberFormat="1" applyFont="1" applyFill="1" applyBorder="1" applyAlignment="1">
      <alignment horizontal="right" vertical="center" wrapText="1"/>
    </xf>
    <xf numFmtId="1" fontId="17" fillId="0" borderId="35" xfId="2" applyNumberFormat="1" applyFont="1" applyFill="1" applyBorder="1" applyAlignment="1">
      <alignment horizontal="right" vertical="center" wrapText="1"/>
    </xf>
    <xf numFmtId="1" fontId="17" fillId="0" borderId="9" xfId="2" applyNumberFormat="1" applyFont="1" applyFill="1" applyBorder="1" applyAlignment="1">
      <alignment horizontal="right" vertical="center" wrapText="1"/>
    </xf>
    <xf numFmtId="165" fontId="17" fillId="3" borderId="0" xfId="10" applyFont="1" applyFill="1" applyBorder="1" applyAlignment="1">
      <alignment horizontal="center" vertical="center"/>
    </xf>
    <xf numFmtId="165" fontId="17" fillId="0" borderId="0" xfId="10" applyFont="1" applyBorder="1" applyAlignment="1">
      <alignment horizontal="center" vertical="center"/>
    </xf>
    <xf numFmtId="165" fontId="17" fillId="0" borderId="38" xfId="10" applyFont="1" applyFill="1" applyBorder="1" applyAlignment="1">
      <alignment horizontal="right" vertical="center"/>
    </xf>
    <xf numFmtId="165" fontId="17" fillId="0" borderId="57" xfId="10" applyFont="1" applyFill="1" applyBorder="1" applyAlignment="1">
      <alignment horizontal="right" vertical="center"/>
    </xf>
    <xf numFmtId="165" fontId="16" fillId="0" borderId="29" xfId="10" applyFont="1" applyBorder="1" applyAlignment="1">
      <alignment horizontal="center" vertical="center"/>
    </xf>
    <xf numFmtId="165" fontId="16" fillId="0" borderId="34" xfId="10" applyFont="1" applyBorder="1" applyAlignment="1">
      <alignment horizontal="center" vertical="center"/>
    </xf>
    <xf numFmtId="40" fontId="14" fillId="0" borderId="3" xfId="10" applyNumberFormat="1" applyFont="1" applyBorder="1" applyAlignment="1">
      <alignment horizontal="center" vertical="center"/>
    </xf>
    <xf numFmtId="40" fontId="14" fillId="0" borderId="34" xfId="10" applyNumberFormat="1" applyFont="1" applyBorder="1" applyAlignment="1">
      <alignment horizontal="center" vertical="center"/>
    </xf>
    <xf numFmtId="40" fontId="17" fillId="5" borderId="12" xfId="10" applyNumberFormat="1" applyFont="1" applyFill="1" applyBorder="1" applyAlignment="1">
      <alignment horizontal="center" vertical="center"/>
    </xf>
    <xf numFmtId="40" fontId="17" fillId="5" borderId="45" xfId="10" applyNumberFormat="1" applyFont="1" applyFill="1" applyBorder="1" applyAlignment="1">
      <alignment horizontal="center" vertical="center"/>
    </xf>
    <xf numFmtId="40" fontId="17" fillId="5" borderId="25" xfId="10" applyNumberFormat="1" applyFont="1" applyFill="1" applyBorder="1" applyAlignment="1">
      <alignment horizontal="center" vertical="center"/>
    </xf>
    <xf numFmtId="40" fontId="17" fillId="5" borderId="47" xfId="10" applyNumberFormat="1" applyFont="1" applyFill="1" applyBorder="1" applyAlignment="1">
      <alignment horizontal="center" vertical="center"/>
    </xf>
    <xf numFmtId="165" fontId="17" fillId="0" borderId="42" xfId="10" applyFont="1" applyBorder="1" applyAlignment="1">
      <alignment horizontal="center" vertical="center"/>
    </xf>
    <xf numFmtId="165" fontId="17" fillId="0" borderId="4" xfId="10" applyFont="1" applyBorder="1" applyAlignment="1">
      <alignment horizontal="center" vertical="center"/>
    </xf>
    <xf numFmtId="49" fontId="16" fillId="0" borderId="8" xfId="13" applyNumberFormat="1" applyFont="1" applyFill="1" applyBorder="1" applyAlignment="1">
      <alignment horizontal="center" vertical="center"/>
    </xf>
    <xf numFmtId="49" fontId="16" fillId="0" borderId="7" xfId="13" applyNumberFormat="1" applyFont="1" applyFill="1" applyBorder="1" applyAlignment="1">
      <alignment horizontal="center" vertical="center"/>
    </xf>
    <xf numFmtId="49" fontId="16" fillId="0" borderId="23" xfId="13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horizontal="center" vertical="center" wrapText="1"/>
    </xf>
    <xf numFmtId="165" fontId="17" fillId="5" borderId="14" xfId="10" applyFont="1" applyFill="1" applyBorder="1" applyAlignment="1">
      <alignment horizontal="center" vertical="center"/>
    </xf>
    <xf numFmtId="165" fontId="17" fillId="5" borderId="18" xfId="10" applyFont="1" applyFill="1" applyBorder="1" applyAlignment="1">
      <alignment horizontal="center" vertical="center"/>
    </xf>
    <xf numFmtId="165" fontId="17" fillId="5" borderId="10" xfId="10" applyFont="1" applyFill="1" applyBorder="1" applyAlignment="1">
      <alignment horizontal="center" vertical="center"/>
    </xf>
    <xf numFmtId="0" fontId="17" fillId="5" borderId="14" xfId="2" applyFont="1" applyFill="1" applyBorder="1" applyAlignment="1">
      <alignment horizontal="center" vertical="center"/>
    </xf>
    <xf numFmtId="0" fontId="17" fillId="5" borderId="18" xfId="2" applyFont="1" applyFill="1" applyBorder="1" applyAlignment="1">
      <alignment horizontal="center" vertical="center"/>
    </xf>
    <xf numFmtId="0" fontId="17" fillId="5" borderId="10" xfId="2" applyFont="1" applyFill="1" applyBorder="1" applyAlignment="1">
      <alignment horizontal="center" vertical="center"/>
    </xf>
    <xf numFmtId="0" fontId="17" fillId="5" borderId="61" xfId="2" applyFont="1" applyFill="1" applyBorder="1" applyAlignment="1">
      <alignment horizontal="center" vertical="center"/>
    </xf>
    <xf numFmtId="0" fontId="17" fillId="5" borderId="26" xfId="2" applyFont="1" applyFill="1" applyBorder="1" applyAlignment="1">
      <alignment horizontal="center" vertical="center"/>
    </xf>
    <xf numFmtId="0" fontId="17" fillId="5" borderId="24" xfId="2" applyFont="1" applyFill="1" applyBorder="1" applyAlignment="1">
      <alignment horizontal="center" vertical="center"/>
    </xf>
    <xf numFmtId="0" fontId="21" fillId="0" borderId="63" xfId="0" applyFont="1" applyFill="1" applyBorder="1" applyAlignment="1">
      <alignment horizontal="left" vertical="center" wrapText="1"/>
    </xf>
    <xf numFmtId="0" fontId="21" fillId="0" borderId="64" xfId="0" applyFont="1" applyFill="1" applyBorder="1" applyAlignment="1">
      <alignment horizontal="left" vertical="center" wrapText="1"/>
    </xf>
    <xf numFmtId="0" fontId="21" fillId="0" borderId="65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left" vertical="center" wrapText="1"/>
    </xf>
    <xf numFmtId="165" fontId="17" fillId="0" borderId="0" xfId="10" applyFont="1" applyFill="1" applyBorder="1" applyAlignment="1">
      <alignment horizontal="right" vertical="center"/>
    </xf>
    <xf numFmtId="0" fontId="16" fillId="0" borderId="8" xfId="13" applyNumberFormat="1" applyFont="1" applyFill="1" applyBorder="1" applyAlignment="1">
      <alignment horizontal="center" vertical="center"/>
    </xf>
    <xf numFmtId="0" fontId="16" fillId="0" borderId="7" xfId="13" applyNumberFormat="1" applyFont="1" applyFill="1" applyBorder="1" applyAlignment="1">
      <alignment horizontal="center" vertical="center"/>
    </xf>
    <xf numFmtId="0" fontId="16" fillId="0" borderId="23" xfId="13" applyNumberFormat="1" applyFont="1" applyFill="1" applyBorder="1" applyAlignment="1">
      <alignment horizontal="center" vertical="center"/>
    </xf>
  </cellXfs>
  <cellStyles count="83">
    <cellStyle name="Moeda 2" xfId="34" xr:uid="{00000000-0005-0000-0000-000000000000}"/>
    <cellStyle name="Moeda 2 2" xfId="35" xr:uid="{00000000-0005-0000-0000-000001000000}"/>
    <cellStyle name="Normal" xfId="0" builtinId="0"/>
    <cellStyle name="Normal 10" xfId="76" xr:uid="{00000000-0005-0000-0000-000003000000}"/>
    <cellStyle name="Normal 2" xfId="1" xr:uid="{00000000-0005-0000-0000-000004000000}"/>
    <cellStyle name="Normal 2 2" xfId="2" xr:uid="{00000000-0005-0000-0000-000005000000}"/>
    <cellStyle name="Normal 2 2 2" xfId="17" xr:uid="{00000000-0005-0000-0000-000006000000}"/>
    <cellStyle name="Normal 2 2 2 2" xfId="16" xr:uid="{00000000-0005-0000-0000-000007000000}"/>
    <cellStyle name="Normal 2 2 3" xfId="32" xr:uid="{00000000-0005-0000-0000-000008000000}"/>
    <cellStyle name="Normal 2 2 4" xfId="36" xr:uid="{00000000-0005-0000-0000-000009000000}"/>
    <cellStyle name="Normal 2 2 5" xfId="37" xr:uid="{00000000-0005-0000-0000-00000A000000}"/>
    <cellStyle name="Normal 2 3" xfId="3" xr:uid="{00000000-0005-0000-0000-00000B000000}"/>
    <cellStyle name="Normal 2 3 2" xfId="38" xr:uid="{00000000-0005-0000-0000-00000C000000}"/>
    <cellStyle name="Normal 2 3 3" xfId="39" xr:uid="{00000000-0005-0000-0000-00000D000000}"/>
    <cellStyle name="Normal 2 4" xfId="31" xr:uid="{00000000-0005-0000-0000-00000E000000}"/>
    <cellStyle name="Normal 2 4 2" xfId="40" xr:uid="{00000000-0005-0000-0000-00000F000000}"/>
    <cellStyle name="Normal 2 5" xfId="41" xr:uid="{00000000-0005-0000-0000-000010000000}"/>
    <cellStyle name="Normal 2 6" xfId="42" xr:uid="{00000000-0005-0000-0000-000011000000}"/>
    <cellStyle name="Normal 3" xfId="4" xr:uid="{00000000-0005-0000-0000-000012000000}"/>
    <cellStyle name="Normal 3 2" xfId="43" xr:uid="{00000000-0005-0000-0000-000013000000}"/>
    <cellStyle name="Normal 3 3" xfId="44" xr:uid="{00000000-0005-0000-0000-000014000000}"/>
    <cellStyle name="Normal 4" xfId="18" xr:uid="{00000000-0005-0000-0000-000015000000}"/>
    <cellStyle name="Normal 4 2" xfId="19" xr:uid="{00000000-0005-0000-0000-000016000000}"/>
    <cellStyle name="Normal 5" xfId="20" xr:uid="{00000000-0005-0000-0000-000017000000}"/>
    <cellStyle name="Normal 5 2" xfId="68" xr:uid="{00000000-0005-0000-0000-000018000000}"/>
    <cellStyle name="Normal 5 2 2" xfId="70" xr:uid="{00000000-0005-0000-0000-000019000000}"/>
    <cellStyle name="Normal 5 2 3" xfId="73" xr:uid="{00000000-0005-0000-0000-00001A000000}"/>
    <cellStyle name="Normal 6" xfId="21" xr:uid="{00000000-0005-0000-0000-00001B000000}"/>
    <cellStyle name="Normal 7" xfId="22" xr:uid="{00000000-0005-0000-0000-00001C000000}"/>
    <cellStyle name="Normal 8" xfId="30" xr:uid="{00000000-0005-0000-0000-00001D000000}"/>
    <cellStyle name="Normal 9" xfId="77" xr:uid="{00000000-0005-0000-0000-00001E000000}"/>
    <cellStyle name="Normal 9 2" xfId="78" xr:uid="{00000000-0005-0000-0000-00001F000000}"/>
    <cellStyle name="Nota 2" xfId="5" xr:uid="{00000000-0005-0000-0000-000020000000}"/>
    <cellStyle name="Nota 2 2" xfId="33" xr:uid="{00000000-0005-0000-0000-000021000000}"/>
    <cellStyle name="Nota 2 2 2" xfId="79" xr:uid="{00000000-0005-0000-0000-000022000000}"/>
    <cellStyle name="Nota 2 3" xfId="45" xr:uid="{00000000-0005-0000-0000-000023000000}"/>
    <cellStyle name="Nota 2 3 2" xfId="80" xr:uid="{00000000-0005-0000-0000-000024000000}"/>
    <cellStyle name="Nota 2 4" xfId="81" xr:uid="{00000000-0005-0000-0000-000025000000}"/>
    <cellStyle name="Porcentagem" xfId="6" builtinId="5"/>
    <cellStyle name="Porcentagem 2" xfId="7" xr:uid="{00000000-0005-0000-0000-000027000000}"/>
    <cellStyle name="Porcentagem 2 2" xfId="8" xr:uid="{00000000-0005-0000-0000-000028000000}"/>
    <cellStyle name="Porcentagem 2 2 2" xfId="46" xr:uid="{00000000-0005-0000-0000-000029000000}"/>
    <cellStyle name="Porcentagem 2 2 3" xfId="47" xr:uid="{00000000-0005-0000-0000-00002A000000}"/>
    <cellStyle name="Porcentagem 2 2 4" xfId="48" xr:uid="{00000000-0005-0000-0000-00002B000000}"/>
    <cellStyle name="Porcentagem 2 3" xfId="49" xr:uid="{00000000-0005-0000-0000-00002C000000}"/>
    <cellStyle name="Porcentagem 2 4" xfId="50" xr:uid="{00000000-0005-0000-0000-00002D000000}"/>
    <cellStyle name="Porcentagem 2 5" xfId="51" xr:uid="{00000000-0005-0000-0000-00002E000000}"/>
    <cellStyle name="Porcentagem 3" xfId="9" xr:uid="{00000000-0005-0000-0000-00002F000000}"/>
    <cellStyle name="Porcentagem 3 2" xfId="52" xr:uid="{00000000-0005-0000-0000-000030000000}"/>
    <cellStyle name="Porcentagem 3 3" xfId="53" xr:uid="{00000000-0005-0000-0000-000031000000}"/>
    <cellStyle name="Porcentagem 4" xfId="23" xr:uid="{00000000-0005-0000-0000-000032000000}"/>
    <cellStyle name="Porcentagem 4 2" xfId="24" xr:uid="{00000000-0005-0000-0000-000033000000}"/>
    <cellStyle name="Porcentagem 5" xfId="25" xr:uid="{00000000-0005-0000-0000-000034000000}"/>
    <cellStyle name="Porcentagem 5 2" xfId="54" xr:uid="{00000000-0005-0000-0000-000035000000}"/>
    <cellStyle name="Porcentagem 6" xfId="26" xr:uid="{00000000-0005-0000-0000-000036000000}"/>
    <cellStyle name="Porcentagem 7" xfId="67" xr:uid="{00000000-0005-0000-0000-000037000000}"/>
    <cellStyle name="Porcentagem 8" xfId="72" xr:uid="{00000000-0005-0000-0000-000038000000}"/>
    <cellStyle name="Separador de milhares 2" xfId="11" xr:uid="{00000000-0005-0000-0000-00003A000000}"/>
    <cellStyle name="Separador de milhares 2 2" xfId="12" xr:uid="{00000000-0005-0000-0000-00003B000000}"/>
    <cellStyle name="Separador de milhares 2 2 2" xfId="55" xr:uid="{00000000-0005-0000-0000-00003C000000}"/>
    <cellStyle name="Separador de milhares 2 2 3" xfId="56" xr:uid="{00000000-0005-0000-0000-00003D000000}"/>
    <cellStyle name="Separador de milhares 2 3" xfId="57" xr:uid="{00000000-0005-0000-0000-00003E000000}"/>
    <cellStyle name="Separador de milhares 2 4" xfId="58" xr:uid="{00000000-0005-0000-0000-00003F000000}"/>
    <cellStyle name="Separador de milhares 2 5" xfId="82" xr:uid="{00000000-0005-0000-0000-000040000000}"/>
    <cellStyle name="Separador de milhares 3" xfId="13" xr:uid="{00000000-0005-0000-0000-000041000000}"/>
    <cellStyle name="Separador de milhares 3 2" xfId="59" xr:uid="{00000000-0005-0000-0000-000042000000}"/>
    <cellStyle name="Separador de milhares 3 3" xfId="60" xr:uid="{00000000-0005-0000-0000-000043000000}"/>
    <cellStyle name="Separador de milhares 3 4" xfId="61" xr:uid="{00000000-0005-0000-0000-000044000000}"/>
    <cellStyle name="Separador de milhares 4" xfId="62" xr:uid="{00000000-0005-0000-0000-000045000000}"/>
    <cellStyle name="Separador de milhares 4 2" xfId="63" xr:uid="{00000000-0005-0000-0000-000046000000}"/>
    <cellStyle name="Separador de milhares 4 3" xfId="69" xr:uid="{00000000-0005-0000-0000-000047000000}"/>
    <cellStyle name="Separador de milhares 5" xfId="71" xr:uid="{00000000-0005-0000-0000-000048000000}"/>
    <cellStyle name="Separador de milhares 6" xfId="74" xr:uid="{00000000-0005-0000-0000-000049000000}"/>
    <cellStyle name="Título 5" xfId="75" xr:uid="{00000000-0005-0000-0000-00004A000000}"/>
    <cellStyle name="Vírgula" xfId="10" builtinId="3"/>
    <cellStyle name="Vírgula 2" xfId="14" xr:uid="{00000000-0005-0000-0000-00004B000000}"/>
    <cellStyle name="Vírgula 2 2" xfId="64" xr:uid="{00000000-0005-0000-0000-00004C000000}"/>
    <cellStyle name="Vírgula 2 3" xfId="65" xr:uid="{00000000-0005-0000-0000-00004D000000}"/>
    <cellStyle name="Vírgula 2 4" xfId="66" xr:uid="{00000000-0005-0000-0000-00004E000000}"/>
    <cellStyle name="Vírgula 3" xfId="27" xr:uid="{00000000-0005-0000-0000-00004F000000}"/>
    <cellStyle name="Vírgula 3 2" xfId="28" xr:uid="{00000000-0005-0000-0000-000050000000}"/>
    <cellStyle name="Vírgula 4" xfId="29" xr:uid="{00000000-0005-0000-0000-000051000000}"/>
    <cellStyle name="Vírgula 5" xfId="15" xr:uid="{00000000-0005-0000-0000-000052000000}"/>
  </cellStyles>
  <dxfs count="69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0</xdr:row>
      <xdr:rowOff>95249</xdr:rowOff>
    </xdr:from>
    <xdr:to>
      <xdr:col>6</xdr:col>
      <xdr:colOff>600075</xdr:colOff>
      <xdr:row>3</xdr:row>
      <xdr:rowOff>85724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553075" y="95249"/>
          <a:ext cx="15811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314325</xdr:colOff>
      <xdr:row>3</xdr:row>
      <xdr:rowOff>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F37B4544-59A8-4D9F-A921-C3EBE0208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668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95250</xdr:rowOff>
    </xdr:from>
    <xdr:to>
      <xdr:col>6</xdr:col>
      <xdr:colOff>609600</xdr:colOff>
      <xdr:row>3</xdr:row>
      <xdr:rowOff>85725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410200" y="95250"/>
          <a:ext cx="15811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495300</xdr:colOff>
      <xdr:row>3</xdr:row>
      <xdr:rowOff>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425205A8-F996-4B1B-972A-9A14275380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668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T286"/>
  <sheetViews>
    <sheetView showGridLines="0" tabSelected="1" view="pageBreakPreview" topLeftCell="A13" zoomScaleSheetLayoutView="100" workbookViewId="0">
      <selection activeCell="H120" sqref="H120:I120"/>
    </sheetView>
  </sheetViews>
  <sheetFormatPr defaultRowHeight="11.25" x14ac:dyDescent="0.2"/>
  <cols>
    <col min="1" max="1" width="8" style="9" customWidth="1"/>
    <col min="2" max="2" width="12.28515625" style="9" customWidth="1"/>
    <col min="3" max="3" width="55.7109375" style="87" customWidth="1"/>
    <col min="4" max="4" width="5.85546875" style="88" customWidth="1"/>
    <col min="5" max="5" width="7.42578125" style="89" bestFit="1" customWidth="1"/>
    <col min="6" max="6" width="8.7109375" style="90" bestFit="1" customWidth="1"/>
    <col min="7" max="7" width="10.5703125" style="9" bestFit="1" customWidth="1"/>
    <col min="8" max="8" width="8" style="9" customWidth="1"/>
    <col min="9" max="9" width="8.85546875" style="9" customWidth="1"/>
    <col min="10" max="10" width="11.7109375" style="9" bestFit="1" customWidth="1"/>
    <col min="11" max="11" width="10.5703125" style="9" bestFit="1" customWidth="1"/>
    <col min="12" max="12" width="11.7109375" style="84" bestFit="1" customWidth="1"/>
    <col min="13" max="15" width="11.42578125" style="9" bestFit="1" customWidth="1"/>
    <col min="16" max="17" width="9.5703125" style="9" customWidth="1"/>
    <col min="18" max="18" width="0" style="9" hidden="1" customWidth="1"/>
    <col min="19" max="19" width="9.140625" style="9"/>
    <col min="20" max="20" width="10.42578125" style="9" bestFit="1" customWidth="1"/>
    <col min="21" max="16384" width="9.140625" style="9"/>
  </cols>
  <sheetData>
    <row r="1" spans="1:20" ht="16.5" thickTop="1" x14ac:dyDescent="0.2">
      <c r="B1" s="5"/>
      <c r="C1" s="6"/>
      <c r="D1" s="7"/>
      <c r="E1" s="8"/>
      <c r="F1" s="209"/>
      <c r="G1" s="210"/>
      <c r="T1" s="196">
        <v>3.9656999999999998E-2</v>
      </c>
    </row>
    <row r="2" spans="1:20" ht="12.75" customHeight="1" x14ac:dyDescent="0.2">
      <c r="B2" s="11"/>
      <c r="C2" s="11"/>
      <c r="D2" s="3"/>
      <c r="E2" s="12"/>
      <c r="F2" s="13"/>
      <c r="G2" s="14"/>
      <c r="I2" s="91"/>
      <c r="J2" s="91"/>
      <c r="K2" s="91"/>
      <c r="L2" s="92"/>
      <c r="M2" s="91"/>
      <c r="N2" s="91"/>
      <c r="O2" s="91"/>
      <c r="P2" s="91"/>
      <c r="Q2" s="91"/>
    </row>
    <row r="3" spans="1:20" ht="12.75" customHeight="1" thickBot="1" x14ac:dyDescent="0.25">
      <c r="B3" s="11"/>
      <c r="C3" s="11"/>
      <c r="D3" s="3"/>
      <c r="E3" s="12"/>
      <c r="F3" s="13"/>
      <c r="G3" s="14"/>
      <c r="I3" s="91"/>
      <c r="J3" s="91"/>
      <c r="K3" s="91"/>
      <c r="L3" s="92"/>
      <c r="M3" s="91"/>
      <c r="N3" s="91"/>
      <c r="O3" s="91"/>
      <c r="P3" s="91"/>
      <c r="Q3" s="91"/>
    </row>
    <row r="4" spans="1:20" ht="13.5" thickTop="1" x14ac:dyDescent="0.2">
      <c r="A4" s="4" t="s">
        <v>117</v>
      </c>
      <c r="B4" s="15"/>
      <c r="C4" s="16"/>
      <c r="D4" s="17"/>
      <c r="E4" s="2"/>
      <c r="F4" s="13"/>
      <c r="G4" s="14"/>
      <c r="I4" s="91"/>
      <c r="J4" s="62"/>
      <c r="K4" s="91"/>
      <c r="L4" s="92"/>
      <c r="M4" s="91"/>
      <c r="N4" s="91"/>
      <c r="O4" s="91"/>
      <c r="P4" s="91"/>
      <c r="Q4" s="91"/>
    </row>
    <row r="5" spans="1:20" ht="12.75" x14ac:dyDescent="0.2">
      <c r="A5" s="10" t="s">
        <v>178</v>
      </c>
      <c r="B5" s="15"/>
      <c r="C5" s="16"/>
      <c r="D5" s="17"/>
      <c r="E5" s="2"/>
      <c r="F5" s="13"/>
      <c r="G5" s="14"/>
      <c r="I5" s="91"/>
      <c r="J5" s="62"/>
      <c r="K5" s="91"/>
      <c r="L5" s="92"/>
      <c r="M5" s="91"/>
      <c r="N5" s="91"/>
      <c r="O5" s="91"/>
      <c r="P5" s="91"/>
      <c r="Q5" s="91"/>
    </row>
    <row r="6" spans="1:20" ht="15" x14ac:dyDescent="0.25">
      <c r="A6" s="18" t="s">
        <v>125</v>
      </c>
      <c r="B6" s="19" t="s">
        <v>234</v>
      </c>
      <c r="C6" s="20"/>
      <c r="D6" s="21" t="s">
        <v>118</v>
      </c>
      <c r="E6" s="22"/>
      <c r="F6" s="23">
        <v>0.12</v>
      </c>
      <c r="G6" s="24"/>
      <c r="I6" s="91"/>
      <c r="J6" s="62"/>
      <c r="K6" s="93"/>
      <c r="L6" s="92"/>
      <c r="M6" s="91"/>
      <c r="N6" s="91"/>
      <c r="O6" s="91"/>
      <c r="P6" s="91"/>
      <c r="Q6" s="91"/>
    </row>
    <row r="7" spans="1:20" x14ac:dyDescent="0.2">
      <c r="A7" s="25" t="s">
        <v>126</v>
      </c>
      <c r="B7" s="16" t="s">
        <v>239</v>
      </c>
      <c r="C7" s="26"/>
      <c r="D7" s="27" t="s">
        <v>145</v>
      </c>
      <c r="E7" s="217" t="s">
        <v>236</v>
      </c>
      <c r="F7" s="218"/>
      <c r="G7" s="219"/>
      <c r="I7" s="91"/>
      <c r="J7" s="62"/>
      <c r="K7" s="91"/>
      <c r="L7" s="92"/>
      <c r="M7" s="91"/>
      <c r="N7" s="91"/>
      <c r="O7" s="91"/>
      <c r="P7" s="91"/>
      <c r="Q7" s="91"/>
    </row>
    <row r="8" spans="1:20" x14ac:dyDescent="0.2">
      <c r="A8" s="25" t="s">
        <v>127</v>
      </c>
      <c r="B8" s="184" t="s">
        <v>235</v>
      </c>
      <c r="C8" s="26"/>
      <c r="D8" s="27" t="s">
        <v>146</v>
      </c>
      <c r="E8" s="28"/>
      <c r="F8" s="29"/>
      <c r="G8" s="30"/>
      <c r="I8" s="91"/>
      <c r="J8" s="62"/>
      <c r="K8" s="91"/>
      <c r="L8" s="92"/>
      <c r="M8" s="91"/>
      <c r="N8" s="91"/>
      <c r="O8" s="91"/>
      <c r="P8" s="91"/>
      <c r="Q8" s="91"/>
    </row>
    <row r="9" spans="1:20" x14ac:dyDescent="0.2">
      <c r="A9" s="31" t="s">
        <v>242</v>
      </c>
      <c r="B9" s="16"/>
      <c r="C9" s="32"/>
      <c r="D9" s="27" t="s">
        <v>147</v>
      </c>
      <c r="E9" s="33"/>
      <c r="F9" s="34"/>
      <c r="G9" s="30"/>
      <c r="I9" s="62"/>
      <c r="J9" s="62"/>
    </row>
    <row r="10" spans="1:20" x14ac:dyDescent="0.2">
      <c r="A10" s="31"/>
      <c r="B10" s="16"/>
      <c r="C10" s="32"/>
      <c r="D10" s="35" t="s">
        <v>153</v>
      </c>
      <c r="E10" s="28"/>
      <c r="F10" s="1"/>
      <c r="G10" s="30"/>
    </row>
    <row r="11" spans="1:20" ht="12" thickBot="1" x14ac:dyDescent="0.25">
      <c r="A11" s="36"/>
      <c r="B11" s="37"/>
      <c r="C11" s="38"/>
      <c r="D11" s="39"/>
      <c r="E11" s="40"/>
      <c r="F11" s="211" t="s">
        <v>119</v>
      </c>
      <c r="G11" s="212"/>
      <c r="H11" s="215" t="s">
        <v>0</v>
      </c>
      <c r="I11" s="216"/>
      <c r="J11" s="90"/>
      <c r="K11" s="90"/>
    </row>
    <row r="12" spans="1:20" ht="12" thickTop="1" x14ac:dyDescent="0.2">
      <c r="A12" s="94" t="s">
        <v>120</v>
      </c>
      <c r="B12" s="95" t="s">
        <v>121</v>
      </c>
      <c r="C12" s="95" t="s">
        <v>124</v>
      </c>
      <c r="D12" s="96" t="s">
        <v>122</v>
      </c>
      <c r="E12" s="96" t="s">
        <v>151</v>
      </c>
      <c r="F12" s="213"/>
      <c r="G12" s="214"/>
      <c r="H12" s="97" t="s">
        <v>1</v>
      </c>
      <c r="I12" s="97"/>
      <c r="J12" s="98" t="s">
        <v>2</v>
      </c>
      <c r="K12" s="99"/>
      <c r="L12" s="207" t="s">
        <v>197</v>
      </c>
      <c r="M12" s="208"/>
      <c r="N12" s="207" t="s">
        <v>198</v>
      </c>
      <c r="O12" s="208"/>
    </row>
    <row r="13" spans="1:20" ht="13.5" customHeight="1" thickBot="1" x14ac:dyDescent="0.25">
      <c r="A13" s="100"/>
      <c r="B13" s="101"/>
      <c r="C13" s="101"/>
      <c r="D13" s="102"/>
      <c r="E13" s="103"/>
      <c r="F13" s="41" t="s">
        <v>152</v>
      </c>
      <c r="G13" s="42" t="s">
        <v>123</v>
      </c>
      <c r="H13" s="104" t="s">
        <v>3</v>
      </c>
      <c r="I13" s="105" t="s">
        <v>4</v>
      </c>
      <c r="J13" s="106" t="s">
        <v>3</v>
      </c>
      <c r="K13" s="105" t="s">
        <v>4</v>
      </c>
      <c r="L13" s="106" t="s">
        <v>3</v>
      </c>
      <c r="M13" s="105" t="s">
        <v>4</v>
      </c>
      <c r="N13" s="106" t="s">
        <v>3</v>
      </c>
      <c r="O13" s="105" t="s">
        <v>4</v>
      </c>
    </row>
    <row r="14" spans="1:20" ht="12.75" thickTop="1" thickBot="1" x14ac:dyDescent="0.25">
      <c r="A14" s="185"/>
      <c r="B14" s="186"/>
      <c r="C14" s="187" t="s">
        <v>239</v>
      </c>
      <c r="D14" s="188"/>
      <c r="E14" s="189"/>
      <c r="F14" s="190"/>
      <c r="G14" s="191"/>
    </row>
    <row r="15" spans="1:20" s="62" customFormat="1" ht="12" thickTop="1" x14ac:dyDescent="0.2">
      <c r="A15" s="70"/>
      <c r="B15" s="108" t="s">
        <v>82</v>
      </c>
      <c r="C15" s="109" t="s">
        <v>206</v>
      </c>
      <c r="D15" s="76"/>
      <c r="E15" s="110"/>
      <c r="F15" s="72"/>
      <c r="G15" s="73"/>
      <c r="H15" s="131"/>
      <c r="I15" s="132"/>
      <c r="J15" s="132"/>
      <c r="K15" s="132"/>
      <c r="L15" s="132"/>
      <c r="M15" s="132"/>
      <c r="N15" s="132"/>
      <c r="O15" s="133"/>
    </row>
    <row r="16" spans="1:20" s="179" customFormat="1" x14ac:dyDescent="0.2">
      <c r="A16" s="64"/>
      <c r="B16" s="115" t="s">
        <v>128</v>
      </c>
      <c r="C16" s="109" t="s">
        <v>129</v>
      </c>
      <c r="D16" s="53"/>
      <c r="E16" s="116"/>
      <c r="F16" s="117"/>
      <c r="G16" s="75"/>
      <c r="H16" s="118"/>
      <c r="I16" s="119"/>
      <c r="J16" s="120">
        <f>IF(E16=" "," ",E16*H16)</f>
        <v>0</v>
      </c>
      <c r="K16" s="121">
        <f t="shared" ref="K16:K19" si="0">IF(E16=" "," ",E16*I16)</f>
        <v>0</v>
      </c>
      <c r="L16" s="120"/>
      <c r="M16" s="121"/>
      <c r="N16" s="121"/>
      <c r="O16" s="121"/>
    </row>
    <row r="17" spans="1:20" s="79" customFormat="1" x14ac:dyDescent="0.2">
      <c r="A17" s="57"/>
      <c r="B17" s="124" t="s">
        <v>130</v>
      </c>
      <c r="C17" s="67" t="s">
        <v>207</v>
      </c>
      <c r="D17" s="53" t="s">
        <v>136</v>
      </c>
      <c r="E17" s="122">
        <v>2</v>
      </c>
      <c r="F17" s="117">
        <v>826.96443836978722</v>
      </c>
      <c r="G17" s="123">
        <f t="shared" ref="G17" si="1">F17*E17</f>
        <v>1653.9288767395744</v>
      </c>
      <c r="H17" s="118">
        <v>14.895</v>
      </c>
      <c r="I17" s="119"/>
      <c r="J17" s="120">
        <f t="shared" ref="J17" si="2">IF(E17=" "," ",E17*H17)</f>
        <v>29.79</v>
      </c>
      <c r="K17" s="121">
        <f t="shared" ref="K17" si="3">IF(E17=" "," ",E17*I17)</f>
        <v>0</v>
      </c>
      <c r="L17" s="120"/>
      <c r="M17" s="121"/>
      <c r="N17" s="121" t="s">
        <v>199</v>
      </c>
      <c r="O17" s="121"/>
      <c r="R17" s="195">
        <v>795.42044959999998</v>
      </c>
    </row>
    <row r="18" spans="1:20" s="79" customFormat="1" x14ac:dyDescent="0.2">
      <c r="A18" s="57"/>
      <c r="B18" s="124" t="s">
        <v>131</v>
      </c>
      <c r="C18" s="67" t="s">
        <v>208</v>
      </c>
      <c r="D18" s="53" t="s">
        <v>136</v>
      </c>
      <c r="E18" s="122">
        <v>5</v>
      </c>
      <c r="F18" s="117">
        <v>918.84644526114062</v>
      </c>
      <c r="G18" s="123">
        <f t="shared" ref="G18:G19" si="4">F18*E18</f>
        <v>4594.2322263057031</v>
      </c>
      <c r="H18" s="118">
        <v>21.9</v>
      </c>
      <c r="I18" s="119"/>
      <c r="J18" s="120">
        <f t="shared" ref="J18:J19" si="5">IF(E18=" "," ",E18*H18)</f>
        <v>109.5</v>
      </c>
      <c r="K18" s="121">
        <f t="shared" si="0"/>
        <v>0</v>
      </c>
      <c r="L18" s="120"/>
      <c r="M18" s="121"/>
      <c r="N18" s="121" t="s">
        <v>199</v>
      </c>
      <c r="O18" s="121"/>
      <c r="R18" s="195">
        <v>883.79768064000007</v>
      </c>
    </row>
    <row r="19" spans="1:20" s="79" customFormat="1" x14ac:dyDescent="0.2">
      <c r="A19" s="57"/>
      <c r="B19" s="124" t="s">
        <v>132</v>
      </c>
      <c r="C19" s="67" t="s">
        <v>209</v>
      </c>
      <c r="D19" s="53" t="s">
        <v>136</v>
      </c>
      <c r="E19" s="122">
        <v>5</v>
      </c>
      <c r="F19" s="117">
        <v>1213.9318341220605</v>
      </c>
      <c r="G19" s="123">
        <f t="shared" si="4"/>
        <v>6069.6591706103027</v>
      </c>
      <c r="H19" s="118">
        <v>35.799999999999997</v>
      </c>
      <c r="I19" s="119"/>
      <c r="J19" s="120">
        <f t="shared" si="5"/>
        <v>179</v>
      </c>
      <c r="K19" s="121">
        <f t="shared" si="0"/>
        <v>0</v>
      </c>
      <c r="L19" s="120"/>
      <c r="M19" s="121"/>
      <c r="N19" s="121" t="s">
        <v>199</v>
      </c>
      <c r="O19" s="121"/>
      <c r="R19" s="195">
        <v>1167.6272406400001</v>
      </c>
    </row>
    <row r="20" spans="1:20" s="79" customFormat="1" x14ac:dyDescent="0.2">
      <c r="A20" s="57"/>
      <c r="B20" s="124" t="s">
        <v>133</v>
      </c>
      <c r="C20" s="67" t="s">
        <v>210</v>
      </c>
      <c r="D20" s="53" t="s">
        <v>136</v>
      </c>
      <c r="E20" s="122">
        <v>1</v>
      </c>
      <c r="F20" s="117">
        <v>1344.0595450445498</v>
      </c>
      <c r="G20" s="123">
        <f t="shared" ref="G20" si="6">F20*E20</f>
        <v>1344.0595450445498</v>
      </c>
      <c r="H20" s="118">
        <v>42.75</v>
      </c>
      <c r="I20" s="119"/>
      <c r="J20" s="120">
        <f t="shared" ref="J20" si="7">IF(E20=" "," ",E20*H20)</f>
        <v>42.75</v>
      </c>
      <c r="K20" s="121">
        <f t="shared" ref="K20" si="8">IF(E20=" "," ",E20*I20)</f>
        <v>0</v>
      </c>
      <c r="L20" s="120"/>
      <c r="M20" s="121"/>
      <c r="N20" s="121" t="s">
        <v>199</v>
      </c>
      <c r="O20" s="121"/>
      <c r="R20" s="195">
        <v>1292.79131968</v>
      </c>
    </row>
    <row r="21" spans="1:20" s="62" customFormat="1" x14ac:dyDescent="0.2">
      <c r="A21" s="70"/>
      <c r="B21" s="115" t="s">
        <v>98</v>
      </c>
      <c r="C21" s="109" t="s">
        <v>99</v>
      </c>
      <c r="D21" s="53"/>
      <c r="E21" s="116"/>
      <c r="F21" s="117"/>
      <c r="G21" s="75"/>
      <c r="H21" s="111"/>
      <c r="I21" s="112"/>
      <c r="J21" s="113"/>
      <c r="K21" s="114"/>
      <c r="L21" s="120"/>
      <c r="M21" s="121"/>
      <c r="N21" s="121"/>
      <c r="O21" s="121"/>
      <c r="R21" s="195">
        <v>0</v>
      </c>
      <c r="T21" s="79"/>
    </row>
    <row r="22" spans="1:20" s="179" customFormat="1" x14ac:dyDescent="0.2">
      <c r="A22" s="64"/>
      <c r="B22" s="115" t="s">
        <v>100</v>
      </c>
      <c r="C22" s="109" t="s">
        <v>101</v>
      </c>
      <c r="D22" s="53"/>
      <c r="E22" s="116"/>
      <c r="F22" s="117"/>
      <c r="G22" s="75"/>
      <c r="H22" s="118"/>
      <c r="I22" s="119"/>
      <c r="J22" s="120">
        <f>IF(E22=" "," ",E22*H22)</f>
        <v>0</v>
      </c>
      <c r="K22" s="121">
        <f>IF(E22=" "," ",E22*I22)</f>
        <v>0</v>
      </c>
      <c r="L22" s="120"/>
      <c r="M22" s="121"/>
      <c r="N22" s="121"/>
      <c r="O22" s="121"/>
      <c r="R22" s="195">
        <v>0</v>
      </c>
      <c r="T22" s="79"/>
    </row>
    <row r="23" spans="1:20" s="79" customFormat="1" x14ac:dyDescent="0.2">
      <c r="A23" s="57"/>
      <c r="B23" s="124" t="s">
        <v>102</v>
      </c>
      <c r="C23" s="67" t="s">
        <v>211</v>
      </c>
      <c r="D23" s="53" t="s">
        <v>136</v>
      </c>
      <c r="E23" s="122">
        <v>2</v>
      </c>
      <c r="F23" s="117">
        <v>464.02589528811052</v>
      </c>
      <c r="G23" s="123">
        <f t="shared" ref="G23" si="9">F23*E23</f>
        <v>928.05179057622104</v>
      </c>
      <c r="H23" s="118">
        <v>10.95</v>
      </c>
      <c r="I23" s="119"/>
      <c r="J23" s="120">
        <f t="shared" ref="J23" si="10">IF(E23=" "," ",E23*H23)</f>
        <v>21.9</v>
      </c>
      <c r="K23" s="121">
        <f>IF(E23=" "," ",E23*I23)</f>
        <v>0</v>
      </c>
      <c r="L23" s="120"/>
      <c r="M23" s="121"/>
      <c r="N23" s="121" t="s">
        <v>199</v>
      </c>
      <c r="O23" s="121"/>
      <c r="R23" s="195">
        <v>446.32594720000009</v>
      </c>
    </row>
    <row r="24" spans="1:20" s="62" customFormat="1" x14ac:dyDescent="0.2">
      <c r="A24" s="50"/>
      <c r="B24" s="115" t="s">
        <v>46</v>
      </c>
      <c r="C24" s="109" t="s">
        <v>47</v>
      </c>
      <c r="D24" s="53"/>
      <c r="E24" s="122"/>
      <c r="F24" s="117"/>
      <c r="G24" s="123"/>
      <c r="H24" s="125"/>
      <c r="I24" s="127"/>
      <c r="J24" s="126">
        <f t="shared" ref="J24:J25" si="11">IF(E24=" "," ",E24*H24)</f>
        <v>0</v>
      </c>
      <c r="K24" s="127">
        <f t="shared" ref="K24:K25" si="12">IF(E24=" "," ",E24*I24)</f>
        <v>0</v>
      </c>
      <c r="L24" s="126"/>
      <c r="M24" s="127"/>
      <c r="N24" s="127"/>
      <c r="O24" s="127"/>
      <c r="R24" s="195">
        <v>0</v>
      </c>
      <c r="T24" s="79"/>
    </row>
    <row r="25" spans="1:20" s="62" customFormat="1" x14ac:dyDescent="0.2">
      <c r="A25" s="57"/>
      <c r="B25" s="124" t="s">
        <v>48</v>
      </c>
      <c r="C25" s="67" t="s">
        <v>212</v>
      </c>
      <c r="D25" s="53" t="s">
        <v>136</v>
      </c>
      <c r="E25" s="122">
        <v>8</v>
      </c>
      <c r="F25" s="117">
        <v>269.42120263864734</v>
      </c>
      <c r="G25" s="123">
        <f>F25*E25</f>
        <v>2155.3696211091788</v>
      </c>
      <c r="H25" s="125">
        <v>14.3</v>
      </c>
      <c r="I25" s="127"/>
      <c r="J25" s="126">
        <f t="shared" si="11"/>
        <v>114.4</v>
      </c>
      <c r="K25" s="127">
        <f t="shared" si="12"/>
        <v>0</v>
      </c>
      <c r="L25" s="126"/>
      <c r="M25" s="127"/>
      <c r="N25" s="127" t="s">
        <v>199</v>
      </c>
      <c r="O25" s="127"/>
      <c r="R25" s="195">
        <v>259.14431647999999</v>
      </c>
      <c r="T25" s="79"/>
    </row>
    <row r="26" spans="1:20" s="62" customFormat="1" x14ac:dyDescent="0.2">
      <c r="A26" s="64"/>
      <c r="B26" s="115" t="s">
        <v>61</v>
      </c>
      <c r="C26" s="109" t="s">
        <v>213</v>
      </c>
      <c r="D26" s="53"/>
      <c r="E26" s="122"/>
      <c r="F26" s="117"/>
      <c r="G26" s="123"/>
      <c r="H26" s="118"/>
      <c r="I26" s="121"/>
      <c r="J26" s="126">
        <f t="shared" ref="J26:J58" si="13">IF(E26=" "," ",E26*H26)</f>
        <v>0</v>
      </c>
      <c r="K26" s="127">
        <f t="shared" ref="K26:K58" si="14">IF(E26=" "," ",E26*I26)</f>
        <v>0</v>
      </c>
      <c r="L26" s="120"/>
      <c r="M26" s="121"/>
      <c r="N26" s="121"/>
      <c r="O26" s="121"/>
      <c r="R26" s="195">
        <v>0</v>
      </c>
      <c r="T26" s="79"/>
    </row>
    <row r="27" spans="1:20" s="62" customFormat="1" x14ac:dyDescent="0.2">
      <c r="A27" s="50"/>
      <c r="B27" s="115" t="s">
        <v>62</v>
      </c>
      <c r="C27" s="109" t="s">
        <v>63</v>
      </c>
      <c r="D27" s="53"/>
      <c r="E27" s="122"/>
      <c r="F27" s="117"/>
      <c r="G27" s="123"/>
      <c r="H27" s="118"/>
      <c r="I27" s="121"/>
      <c r="J27" s="126">
        <f t="shared" ref="J27:J28" si="15">IF(E27=" "," ",E27*H27)</f>
        <v>0</v>
      </c>
      <c r="K27" s="127">
        <f t="shared" ref="K27:K30" si="16">IF(E27=" "," ",E27*I27)</f>
        <v>0</v>
      </c>
      <c r="L27" s="120"/>
      <c r="M27" s="121"/>
      <c r="N27" s="121"/>
      <c r="O27" s="121"/>
      <c r="R27" s="195">
        <v>0</v>
      </c>
      <c r="T27" s="79"/>
    </row>
    <row r="28" spans="1:20" s="62" customFormat="1" x14ac:dyDescent="0.2">
      <c r="A28" s="57"/>
      <c r="B28" s="124" t="s">
        <v>64</v>
      </c>
      <c r="C28" s="67" t="s">
        <v>214</v>
      </c>
      <c r="D28" s="53" t="s">
        <v>136</v>
      </c>
      <c r="E28" s="122">
        <v>14</v>
      </c>
      <c r="F28" s="117">
        <v>180.91536824107715</v>
      </c>
      <c r="G28" s="123">
        <f>F28*E28</f>
        <v>2532.8151553750799</v>
      </c>
      <c r="H28" s="118">
        <v>7.5</v>
      </c>
      <c r="I28" s="121"/>
      <c r="J28" s="126">
        <f t="shared" si="15"/>
        <v>105</v>
      </c>
      <c r="K28" s="127">
        <f t="shared" si="16"/>
        <v>0</v>
      </c>
      <c r="L28" s="120" t="s">
        <v>199</v>
      </c>
      <c r="M28" s="121"/>
      <c r="N28" s="121"/>
      <c r="O28" s="121"/>
      <c r="R28" s="195">
        <v>174.01447616000002</v>
      </c>
      <c r="T28" s="79"/>
    </row>
    <row r="29" spans="1:20" s="79" customFormat="1" x14ac:dyDescent="0.2">
      <c r="A29" s="50"/>
      <c r="B29" s="115" t="s">
        <v>71</v>
      </c>
      <c r="C29" s="109" t="s">
        <v>72</v>
      </c>
      <c r="D29" s="53"/>
      <c r="E29" s="122"/>
      <c r="F29" s="117"/>
      <c r="G29" s="123"/>
      <c r="H29" s="118"/>
      <c r="I29" s="121"/>
      <c r="J29" s="120"/>
      <c r="K29" s="121">
        <f t="shared" si="16"/>
        <v>0</v>
      </c>
      <c r="L29" s="120"/>
      <c r="M29" s="121"/>
      <c r="N29" s="121"/>
      <c r="O29" s="121"/>
      <c r="R29" s="195">
        <v>0</v>
      </c>
    </row>
    <row r="30" spans="1:20" s="79" customFormat="1" x14ac:dyDescent="0.2">
      <c r="A30" s="57"/>
      <c r="B30" s="124" t="s">
        <v>73</v>
      </c>
      <c r="C30" s="67" t="s">
        <v>215</v>
      </c>
      <c r="D30" s="53" t="s">
        <v>136</v>
      </c>
      <c r="E30" s="122">
        <v>6</v>
      </c>
      <c r="F30" s="117">
        <v>203.3220755338013</v>
      </c>
      <c r="G30" s="123">
        <f>F30*E30</f>
        <v>1219.9324532028077</v>
      </c>
      <c r="H30" s="118">
        <v>9.5</v>
      </c>
      <c r="I30" s="121"/>
      <c r="J30" s="120">
        <f>IF(E30=" "," ",E30*H30)</f>
        <v>57</v>
      </c>
      <c r="K30" s="121">
        <f t="shared" si="16"/>
        <v>0</v>
      </c>
      <c r="L30" s="120"/>
      <c r="M30" s="121"/>
      <c r="N30" s="121" t="s">
        <v>199</v>
      </c>
      <c r="O30" s="121"/>
      <c r="R30" s="195">
        <v>195.56649504000001</v>
      </c>
    </row>
    <row r="31" spans="1:20" s="79" customFormat="1" x14ac:dyDescent="0.2">
      <c r="A31" s="57"/>
      <c r="B31" s="124" t="s">
        <v>74</v>
      </c>
      <c r="C31" s="67" t="s">
        <v>216</v>
      </c>
      <c r="D31" s="53" t="s">
        <v>136</v>
      </c>
      <c r="E31" s="122">
        <v>4</v>
      </c>
      <c r="F31" s="117">
        <v>588.0211053918141</v>
      </c>
      <c r="G31" s="123">
        <f>F31*E31</f>
        <v>2352.0844215672564</v>
      </c>
      <c r="H31" s="118">
        <v>28</v>
      </c>
      <c r="I31" s="121"/>
      <c r="J31" s="120">
        <f>IF(E31=" "," ",E31*H31)</f>
        <v>112</v>
      </c>
      <c r="K31" s="121">
        <f t="shared" ref="K31:K33" si="17">IF(E31=" "," ",E31*I31)</f>
        <v>0</v>
      </c>
      <c r="L31" s="120"/>
      <c r="M31" s="121"/>
      <c r="N31" s="121" t="s">
        <v>199</v>
      </c>
      <c r="O31" s="121"/>
      <c r="R31" s="195">
        <v>565.59144544000003</v>
      </c>
    </row>
    <row r="32" spans="1:20" s="79" customFormat="1" x14ac:dyDescent="0.2">
      <c r="A32" s="50"/>
      <c r="B32" s="115" t="s">
        <v>84</v>
      </c>
      <c r="C32" s="109" t="s">
        <v>85</v>
      </c>
      <c r="D32" s="53"/>
      <c r="E32" s="122"/>
      <c r="F32" s="117"/>
      <c r="G32" s="123"/>
      <c r="H32" s="118"/>
      <c r="I32" s="121"/>
      <c r="J32" s="120"/>
      <c r="K32" s="121">
        <f t="shared" si="17"/>
        <v>0</v>
      </c>
      <c r="L32" s="120"/>
      <c r="M32" s="121"/>
      <c r="N32" s="121"/>
      <c r="O32" s="121"/>
      <c r="R32" s="195">
        <v>0</v>
      </c>
    </row>
    <row r="33" spans="1:20" s="79" customFormat="1" x14ac:dyDescent="0.2">
      <c r="A33" s="57"/>
      <c r="B33" s="124" t="s">
        <v>86</v>
      </c>
      <c r="C33" s="67" t="s">
        <v>217</v>
      </c>
      <c r="D33" s="53" t="s">
        <v>136</v>
      </c>
      <c r="E33" s="122">
        <v>2</v>
      </c>
      <c r="F33" s="117">
        <v>74.42086477506912</v>
      </c>
      <c r="G33" s="123">
        <f>F33*E33</f>
        <v>148.84172955013824</v>
      </c>
      <c r="H33" s="118">
        <v>3.6</v>
      </c>
      <c r="I33" s="121"/>
      <c r="J33" s="120">
        <f>IF(E33=" "," ",E33*H33)</f>
        <v>7.2</v>
      </c>
      <c r="K33" s="121">
        <f t="shared" si="17"/>
        <v>0</v>
      </c>
      <c r="L33" s="120"/>
      <c r="M33" s="121"/>
      <c r="N33" s="121" t="s">
        <v>199</v>
      </c>
      <c r="O33" s="121"/>
      <c r="R33" s="195">
        <v>71.58213216</v>
      </c>
    </row>
    <row r="34" spans="1:20" s="62" customFormat="1" hidden="1" x14ac:dyDescent="0.2">
      <c r="A34" s="57"/>
      <c r="B34" s="115" t="s">
        <v>103</v>
      </c>
      <c r="C34" s="109" t="s">
        <v>104</v>
      </c>
      <c r="D34" s="53"/>
      <c r="E34" s="122"/>
      <c r="F34" s="117"/>
      <c r="G34" s="123"/>
      <c r="H34" s="125"/>
      <c r="I34" s="127"/>
      <c r="J34" s="126">
        <f t="shared" si="13"/>
        <v>0</v>
      </c>
      <c r="K34" s="127">
        <f t="shared" si="14"/>
        <v>0</v>
      </c>
      <c r="L34" s="126"/>
      <c r="M34" s="127"/>
      <c r="N34" s="127"/>
      <c r="O34" s="127"/>
      <c r="R34" s="195">
        <v>0</v>
      </c>
      <c r="T34" s="79"/>
    </row>
    <row r="35" spans="1:20" s="62" customFormat="1" hidden="1" x14ac:dyDescent="0.2">
      <c r="A35" s="57"/>
      <c r="B35" s="124" t="s">
        <v>107</v>
      </c>
      <c r="C35" s="67" t="s">
        <v>220</v>
      </c>
      <c r="D35" s="53" t="s">
        <v>136</v>
      </c>
      <c r="E35" s="122">
        <v>0</v>
      </c>
      <c r="F35" s="117">
        <v>6.014106</v>
      </c>
      <c r="G35" s="123">
        <f t="shared" ref="G35:G38" si="18">F35*E35</f>
        <v>0</v>
      </c>
      <c r="H35" s="128">
        <v>0.33800000000000002</v>
      </c>
      <c r="I35" s="127"/>
      <c r="J35" s="126">
        <f t="shared" si="13"/>
        <v>0</v>
      </c>
      <c r="K35" s="127">
        <f t="shared" si="14"/>
        <v>0</v>
      </c>
      <c r="L35" s="126" t="s">
        <v>199</v>
      </c>
      <c r="M35" s="127"/>
      <c r="N35" s="127"/>
      <c r="O35" s="127"/>
      <c r="R35" s="195">
        <v>6.73579872</v>
      </c>
      <c r="T35" s="79"/>
    </row>
    <row r="36" spans="1:20" s="62" customFormat="1" hidden="1" x14ac:dyDescent="0.2">
      <c r="A36" s="57"/>
      <c r="B36" s="124" t="s">
        <v>108</v>
      </c>
      <c r="C36" s="67" t="s">
        <v>221</v>
      </c>
      <c r="D36" s="53" t="s">
        <v>136</v>
      </c>
      <c r="E36" s="122">
        <v>0</v>
      </c>
      <c r="F36" s="117">
        <v>6.014106</v>
      </c>
      <c r="G36" s="123">
        <f t="shared" si="18"/>
        <v>0</v>
      </c>
      <c r="H36" s="128">
        <v>0.33300000000000002</v>
      </c>
      <c r="I36" s="127"/>
      <c r="J36" s="126">
        <f t="shared" si="13"/>
        <v>0</v>
      </c>
      <c r="K36" s="127">
        <f t="shared" si="14"/>
        <v>0</v>
      </c>
      <c r="L36" s="126"/>
      <c r="M36" s="127"/>
      <c r="N36" s="127" t="s">
        <v>199</v>
      </c>
      <c r="O36" s="127"/>
      <c r="R36" s="195">
        <v>6.73579872</v>
      </c>
      <c r="T36" s="79"/>
    </row>
    <row r="37" spans="1:20" s="56" customFormat="1" hidden="1" x14ac:dyDescent="0.2">
      <c r="A37" s="57"/>
      <c r="B37" s="124" t="s">
        <v>87</v>
      </c>
      <c r="C37" s="67" t="s">
        <v>222</v>
      </c>
      <c r="D37" s="53" t="s">
        <v>136</v>
      </c>
      <c r="E37" s="122">
        <v>0</v>
      </c>
      <c r="F37" s="117">
        <v>10.374616000000001</v>
      </c>
      <c r="G37" s="123">
        <f t="shared" si="18"/>
        <v>0</v>
      </c>
      <c r="H37" s="128">
        <v>0.55000000000000004</v>
      </c>
      <c r="I37" s="127"/>
      <c r="J37" s="126">
        <f t="shared" si="13"/>
        <v>0</v>
      </c>
      <c r="K37" s="127">
        <f t="shared" si="14"/>
        <v>0</v>
      </c>
      <c r="L37" s="126"/>
      <c r="M37" s="127"/>
      <c r="N37" s="127" t="s">
        <v>199</v>
      </c>
      <c r="O37" s="127"/>
      <c r="R37" s="195">
        <v>11.619569920000002</v>
      </c>
      <c r="T37" s="79"/>
    </row>
    <row r="38" spans="1:20" s="56" customFormat="1" hidden="1" x14ac:dyDescent="0.2">
      <c r="A38" s="57"/>
      <c r="B38" s="124" t="s">
        <v>88</v>
      </c>
      <c r="C38" s="67" t="s">
        <v>223</v>
      </c>
      <c r="D38" s="53" t="s">
        <v>136</v>
      </c>
      <c r="E38" s="122">
        <v>0</v>
      </c>
      <c r="F38" s="117">
        <v>9.7856640000000006</v>
      </c>
      <c r="G38" s="123">
        <f t="shared" si="18"/>
        <v>0</v>
      </c>
      <c r="H38" s="128">
        <v>0.55000000000000004</v>
      </c>
      <c r="I38" s="127"/>
      <c r="J38" s="126">
        <f t="shared" si="13"/>
        <v>0</v>
      </c>
      <c r="K38" s="127">
        <f t="shared" si="14"/>
        <v>0</v>
      </c>
      <c r="L38" s="126"/>
      <c r="M38" s="127"/>
      <c r="N38" s="127" t="s">
        <v>199</v>
      </c>
      <c r="O38" s="127"/>
      <c r="R38" s="195">
        <v>10.95994368</v>
      </c>
      <c r="T38" s="79"/>
    </row>
    <row r="39" spans="1:20" s="56" customFormat="1" hidden="1" x14ac:dyDescent="0.2">
      <c r="A39" s="50"/>
      <c r="B39" s="115" t="s">
        <v>89</v>
      </c>
      <c r="C39" s="109" t="s">
        <v>90</v>
      </c>
      <c r="D39" s="53"/>
      <c r="E39" s="122"/>
      <c r="F39" s="117"/>
      <c r="G39" s="123"/>
      <c r="H39" s="125"/>
      <c r="I39" s="127"/>
      <c r="J39" s="126">
        <f t="shared" si="13"/>
        <v>0</v>
      </c>
      <c r="K39" s="127">
        <f t="shared" si="14"/>
        <v>0</v>
      </c>
      <c r="L39" s="126"/>
      <c r="M39" s="127"/>
      <c r="N39" s="127"/>
      <c r="O39" s="127"/>
      <c r="R39" s="195">
        <v>0</v>
      </c>
      <c r="T39" s="79"/>
    </row>
    <row r="40" spans="1:20" s="56" customFormat="1" hidden="1" x14ac:dyDescent="0.2">
      <c r="A40" s="57"/>
      <c r="B40" s="124" t="s">
        <v>92</v>
      </c>
      <c r="C40" s="67" t="s">
        <v>226</v>
      </c>
      <c r="D40" s="53" t="s">
        <v>136</v>
      </c>
      <c r="E40" s="122">
        <v>0</v>
      </c>
      <c r="F40" s="117">
        <v>2.7069140000000003</v>
      </c>
      <c r="G40" s="123">
        <f t="shared" ref="G40:G43" si="19">F40*E40</f>
        <v>0</v>
      </c>
      <c r="H40" s="128">
        <v>0.06</v>
      </c>
      <c r="I40" s="127"/>
      <c r="J40" s="126">
        <f t="shared" si="13"/>
        <v>0</v>
      </c>
      <c r="K40" s="127">
        <f t="shared" si="14"/>
        <v>0</v>
      </c>
      <c r="L40" s="126" t="s">
        <v>199</v>
      </c>
      <c r="M40" s="127"/>
      <c r="N40" s="127"/>
      <c r="O40" s="127"/>
      <c r="R40" s="195">
        <v>3.0317436800000004</v>
      </c>
      <c r="T40" s="79"/>
    </row>
    <row r="41" spans="1:20" s="56" customFormat="1" hidden="1" x14ac:dyDescent="0.2">
      <c r="A41" s="57"/>
      <c r="B41" s="124" t="s">
        <v>93</v>
      </c>
      <c r="C41" s="67" t="s">
        <v>227</v>
      </c>
      <c r="D41" s="53" t="s">
        <v>136</v>
      </c>
      <c r="E41" s="122">
        <v>0</v>
      </c>
      <c r="F41" s="117">
        <v>6.9201860000000011</v>
      </c>
      <c r="G41" s="123">
        <f t="shared" si="19"/>
        <v>0</v>
      </c>
      <c r="H41" s="128">
        <v>0.14000000000000001</v>
      </c>
      <c r="I41" s="127"/>
      <c r="J41" s="126">
        <f t="shared" si="13"/>
        <v>0</v>
      </c>
      <c r="K41" s="127">
        <f t="shared" si="14"/>
        <v>0</v>
      </c>
      <c r="L41" s="126"/>
      <c r="M41" s="127"/>
      <c r="N41" s="127" t="s">
        <v>199</v>
      </c>
      <c r="O41" s="127"/>
      <c r="R41" s="195">
        <v>7.7506083200000013</v>
      </c>
      <c r="T41" s="79"/>
    </row>
    <row r="42" spans="1:20" s="56" customFormat="1" hidden="1" x14ac:dyDescent="0.2">
      <c r="A42" s="57"/>
      <c r="B42" s="124" t="s">
        <v>94</v>
      </c>
      <c r="C42" s="67" t="s">
        <v>228</v>
      </c>
      <c r="D42" s="53" t="s">
        <v>136</v>
      </c>
      <c r="E42" s="122">
        <v>0</v>
      </c>
      <c r="F42" s="117">
        <v>40.649014000000001</v>
      </c>
      <c r="G42" s="123">
        <f t="shared" si="19"/>
        <v>0</v>
      </c>
      <c r="H42" s="128">
        <v>0.2</v>
      </c>
      <c r="I42" s="127"/>
      <c r="J42" s="126">
        <f t="shared" si="13"/>
        <v>0</v>
      </c>
      <c r="K42" s="127">
        <f t="shared" si="14"/>
        <v>0</v>
      </c>
      <c r="L42" s="126"/>
      <c r="M42" s="127"/>
      <c r="N42" s="127" t="s">
        <v>199</v>
      </c>
      <c r="O42" s="127"/>
      <c r="R42" s="195">
        <v>45.526895680000003</v>
      </c>
      <c r="T42" s="79"/>
    </row>
    <row r="43" spans="1:20" s="56" customFormat="1" hidden="1" x14ac:dyDescent="0.2">
      <c r="A43" s="57"/>
      <c r="B43" s="124" t="s">
        <v>95</v>
      </c>
      <c r="C43" s="67" t="s">
        <v>229</v>
      </c>
      <c r="D43" s="53" t="s">
        <v>136</v>
      </c>
      <c r="E43" s="122">
        <v>0</v>
      </c>
      <c r="F43" s="117">
        <v>72.248553999999999</v>
      </c>
      <c r="G43" s="123">
        <f t="shared" si="19"/>
        <v>0</v>
      </c>
      <c r="H43" s="128">
        <v>0.32</v>
      </c>
      <c r="I43" s="127"/>
      <c r="J43" s="126">
        <f t="shared" si="13"/>
        <v>0</v>
      </c>
      <c r="K43" s="127">
        <f t="shared" si="14"/>
        <v>0</v>
      </c>
      <c r="L43" s="126"/>
      <c r="M43" s="127"/>
      <c r="N43" s="127" t="s">
        <v>199</v>
      </c>
      <c r="O43" s="127"/>
      <c r="R43" s="195">
        <v>80.918380479999996</v>
      </c>
      <c r="T43" s="79"/>
    </row>
    <row r="44" spans="1:20" s="79" customFormat="1" x14ac:dyDescent="0.2">
      <c r="A44" s="50"/>
      <c r="B44" s="115" t="s">
        <v>103</v>
      </c>
      <c r="C44" s="109" t="s">
        <v>104</v>
      </c>
      <c r="D44" s="53"/>
      <c r="E44" s="122"/>
      <c r="F44" s="117"/>
      <c r="G44" s="123"/>
      <c r="H44" s="118"/>
      <c r="I44" s="121"/>
      <c r="J44" s="120"/>
      <c r="K44" s="121">
        <f t="shared" si="14"/>
        <v>0</v>
      </c>
      <c r="L44" s="120"/>
      <c r="M44" s="121"/>
      <c r="N44" s="121"/>
      <c r="O44" s="121"/>
      <c r="R44" s="195">
        <v>0</v>
      </c>
    </row>
    <row r="45" spans="1:20" s="79" customFormat="1" x14ac:dyDescent="0.2">
      <c r="A45" s="57"/>
      <c r="B45" s="124" t="s">
        <v>105</v>
      </c>
      <c r="C45" s="67" t="s">
        <v>218</v>
      </c>
      <c r="D45" s="53" t="s">
        <v>136</v>
      </c>
      <c r="E45" s="122">
        <v>48</v>
      </c>
      <c r="F45" s="117">
        <v>3.8509467507212802</v>
      </c>
      <c r="G45" s="123">
        <f>F45*E45</f>
        <v>184.84544403462144</v>
      </c>
      <c r="H45" s="118">
        <v>0.17499999999999999</v>
      </c>
      <c r="I45" s="121"/>
      <c r="J45" s="120">
        <f>IF(E45=" "," ",E45*H45)</f>
        <v>8.3999999999999986</v>
      </c>
      <c r="K45" s="121">
        <f t="shared" si="14"/>
        <v>0</v>
      </c>
      <c r="L45" s="120"/>
      <c r="M45" s="121"/>
      <c r="N45" s="121" t="s">
        <v>199</v>
      </c>
      <c r="O45" s="121"/>
      <c r="R45" s="195">
        <v>3.7040550400000001</v>
      </c>
    </row>
    <row r="46" spans="1:20" s="79" customFormat="1" x14ac:dyDescent="0.2">
      <c r="A46" s="57"/>
      <c r="B46" s="124" t="s">
        <v>106</v>
      </c>
      <c r="C46" s="67" t="s">
        <v>219</v>
      </c>
      <c r="D46" s="53" t="s">
        <v>136</v>
      </c>
      <c r="E46" s="122">
        <v>240</v>
      </c>
      <c r="F46" s="117">
        <v>3.8509467507212802</v>
      </c>
      <c r="G46" s="123">
        <f>F46*E46</f>
        <v>924.2272201731073</v>
      </c>
      <c r="H46" s="118">
        <v>0.17499999999999999</v>
      </c>
      <c r="I46" s="121"/>
      <c r="J46" s="120">
        <f>IF(E46=" "," ",E46*H46)</f>
        <v>42</v>
      </c>
      <c r="K46" s="121">
        <f t="shared" si="14"/>
        <v>0</v>
      </c>
      <c r="L46" s="120"/>
      <c r="M46" s="121"/>
      <c r="N46" s="121" t="s">
        <v>199</v>
      </c>
      <c r="O46" s="121"/>
      <c r="R46" s="195">
        <v>3.7040550400000001</v>
      </c>
    </row>
    <row r="47" spans="1:20" s="79" customFormat="1" x14ac:dyDescent="0.2">
      <c r="A47" s="50"/>
      <c r="B47" s="115" t="s">
        <v>89</v>
      </c>
      <c r="C47" s="109" t="s">
        <v>90</v>
      </c>
      <c r="D47" s="53"/>
      <c r="E47" s="122"/>
      <c r="F47" s="117"/>
      <c r="G47" s="123"/>
      <c r="H47" s="118"/>
      <c r="I47" s="121"/>
      <c r="J47" s="120"/>
      <c r="K47" s="121">
        <f t="shared" ref="K47:K49" si="20">IF(E47=" "," ",E47*I47)</f>
        <v>0</v>
      </c>
      <c r="L47" s="120"/>
      <c r="M47" s="121"/>
      <c r="N47" s="121"/>
      <c r="O47" s="121"/>
      <c r="R47" s="195">
        <v>0</v>
      </c>
    </row>
    <row r="48" spans="1:20" s="79" customFormat="1" x14ac:dyDescent="0.2">
      <c r="A48" s="57"/>
      <c r="B48" s="124" t="s">
        <v>91</v>
      </c>
      <c r="C48" s="67" t="s">
        <v>224</v>
      </c>
      <c r="D48" s="53" t="s">
        <v>136</v>
      </c>
      <c r="E48" s="122">
        <v>12</v>
      </c>
      <c r="F48" s="117">
        <v>1.0418657305033601</v>
      </c>
      <c r="G48" s="123">
        <f>F48*E48</f>
        <v>12.502388766040321</v>
      </c>
      <c r="H48" s="118">
        <v>0.17499999999999999</v>
      </c>
      <c r="I48" s="121"/>
      <c r="J48" s="120">
        <f>IF(E48=" "," ",E48*H48)</f>
        <v>2.0999999999999996</v>
      </c>
      <c r="K48" s="121">
        <f t="shared" si="20"/>
        <v>0</v>
      </c>
      <c r="L48" s="120"/>
      <c r="M48" s="121"/>
      <c r="N48" s="121" t="s">
        <v>199</v>
      </c>
      <c r="O48" s="121"/>
      <c r="R48" s="195">
        <v>1.00212448</v>
      </c>
    </row>
    <row r="49" spans="1:20" s="79" customFormat="1" x14ac:dyDescent="0.2">
      <c r="A49" s="57"/>
      <c r="B49" s="124" t="s">
        <v>154</v>
      </c>
      <c r="C49" s="67" t="s">
        <v>225</v>
      </c>
      <c r="D49" s="53" t="s">
        <v>136</v>
      </c>
      <c r="E49" s="122">
        <v>30</v>
      </c>
      <c r="F49" s="117">
        <v>2.1496723300259202</v>
      </c>
      <c r="G49" s="123">
        <f>F49*E49</f>
        <v>64.490169900777602</v>
      </c>
      <c r="H49" s="118">
        <v>0.17499999999999999</v>
      </c>
      <c r="I49" s="121"/>
      <c r="J49" s="120">
        <f>IF(E49=" "," ",E49*H49)</f>
        <v>5.25</v>
      </c>
      <c r="K49" s="121">
        <f t="shared" si="20"/>
        <v>0</v>
      </c>
      <c r="L49" s="120"/>
      <c r="M49" s="121"/>
      <c r="N49" s="121" t="s">
        <v>199</v>
      </c>
      <c r="O49" s="121"/>
      <c r="R49" s="195">
        <v>2.0676745599999999</v>
      </c>
    </row>
    <row r="50" spans="1:20" s="179" customFormat="1" ht="21" x14ac:dyDescent="0.2">
      <c r="A50" s="50"/>
      <c r="B50" s="115" t="s">
        <v>52</v>
      </c>
      <c r="C50" s="109" t="s">
        <v>53</v>
      </c>
      <c r="D50" s="53"/>
      <c r="E50" s="116"/>
      <c r="F50" s="117"/>
      <c r="G50" s="75"/>
      <c r="H50" s="118"/>
      <c r="I50" s="121"/>
      <c r="J50" s="120"/>
      <c r="K50" s="121">
        <f t="shared" ref="K50:K52" si="21">IF(E50=" "," ",E50*I50)</f>
        <v>0</v>
      </c>
      <c r="L50" s="120"/>
      <c r="M50" s="121"/>
      <c r="N50" s="121"/>
      <c r="O50" s="121"/>
      <c r="R50" s="195">
        <v>0</v>
      </c>
      <c r="T50" s="79"/>
    </row>
    <row r="51" spans="1:20" s="179" customFormat="1" x14ac:dyDescent="0.2">
      <c r="A51" s="64"/>
      <c r="B51" s="115" t="s">
        <v>54</v>
      </c>
      <c r="C51" s="109" t="s">
        <v>55</v>
      </c>
      <c r="D51" s="53"/>
      <c r="E51" s="116"/>
      <c r="F51" s="117"/>
      <c r="G51" s="75"/>
      <c r="H51" s="118"/>
      <c r="I51" s="121"/>
      <c r="J51" s="120"/>
      <c r="K51" s="121">
        <f t="shared" si="21"/>
        <v>0</v>
      </c>
      <c r="L51" s="120"/>
      <c r="M51" s="121"/>
      <c r="N51" s="121"/>
      <c r="O51" s="121"/>
      <c r="R51" s="195">
        <v>0</v>
      </c>
      <c r="T51" s="79"/>
    </row>
    <row r="52" spans="1:20" s="179" customFormat="1" x14ac:dyDescent="0.2">
      <c r="A52" s="57"/>
      <c r="B52" s="124" t="s">
        <v>56</v>
      </c>
      <c r="C52" s="67" t="s">
        <v>230</v>
      </c>
      <c r="D52" s="53" t="s">
        <v>136</v>
      </c>
      <c r="E52" s="122">
        <v>2</v>
      </c>
      <c r="F52" s="117">
        <v>204.66726926179297</v>
      </c>
      <c r="G52" s="123">
        <f>F52*E52</f>
        <v>409.33453852358593</v>
      </c>
      <c r="H52" s="118">
        <v>4.5999999999999996</v>
      </c>
      <c r="I52" s="121"/>
      <c r="J52" s="120">
        <f>IF(E52=" "," ",E52*H52)</f>
        <v>9.1999999999999993</v>
      </c>
      <c r="K52" s="121">
        <f t="shared" si="21"/>
        <v>0</v>
      </c>
      <c r="L52" s="120"/>
      <c r="M52" s="121"/>
      <c r="N52" s="121" t="s">
        <v>199</v>
      </c>
      <c r="O52" s="121"/>
      <c r="R52" s="195">
        <v>196.86037727999999</v>
      </c>
      <c r="T52" s="79"/>
    </row>
    <row r="53" spans="1:20" s="179" customFormat="1" x14ac:dyDescent="0.2">
      <c r="A53" s="50"/>
      <c r="B53" s="115" t="s">
        <v>57</v>
      </c>
      <c r="C53" s="109" t="s">
        <v>58</v>
      </c>
      <c r="D53" s="53"/>
      <c r="E53" s="116"/>
      <c r="F53" s="117"/>
      <c r="G53" s="75"/>
      <c r="H53" s="118"/>
      <c r="I53" s="121"/>
      <c r="J53" s="120"/>
      <c r="K53" s="121">
        <f t="shared" si="14"/>
        <v>0</v>
      </c>
      <c r="L53" s="120"/>
      <c r="M53" s="121"/>
      <c r="N53" s="121"/>
      <c r="O53" s="121"/>
      <c r="R53" s="195">
        <v>0</v>
      </c>
      <c r="T53" s="79"/>
    </row>
    <row r="54" spans="1:20" s="179" customFormat="1" x14ac:dyDescent="0.2">
      <c r="A54" s="64"/>
      <c r="B54" s="115" t="s">
        <v>59</v>
      </c>
      <c r="C54" s="109" t="s">
        <v>60</v>
      </c>
      <c r="D54" s="53"/>
      <c r="E54" s="116"/>
      <c r="F54" s="117"/>
      <c r="G54" s="75"/>
      <c r="H54" s="118"/>
      <c r="I54" s="121"/>
      <c r="J54" s="120"/>
      <c r="K54" s="121">
        <f t="shared" si="14"/>
        <v>0</v>
      </c>
      <c r="L54" s="120"/>
      <c r="M54" s="121"/>
      <c r="N54" s="121"/>
      <c r="O54" s="121"/>
      <c r="R54" s="195">
        <v>0</v>
      </c>
      <c r="T54" s="79"/>
    </row>
    <row r="55" spans="1:20" s="179" customFormat="1" x14ac:dyDescent="0.2">
      <c r="A55" s="57"/>
      <c r="B55" s="124" t="s">
        <v>40</v>
      </c>
      <c r="C55" s="67" t="s">
        <v>237</v>
      </c>
      <c r="D55" s="53" t="s">
        <v>136</v>
      </c>
      <c r="E55" s="122">
        <v>2</v>
      </c>
      <c r="F55" s="117">
        <v>521.60589760719995</v>
      </c>
      <c r="G55" s="123">
        <f>F55*E55</f>
        <v>1043.2117952143999</v>
      </c>
      <c r="H55" s="118">
        <v>12</v>
      </c>
      <c r="I55" s="121"/>
      <c r="J55" s="120">
        <f>IF(E55=" "," ",E55*H55)</f>
        <v>24</v>
      </c>
      <c r="K55" s="121">
        <f t="shared" si="14"/>
        <v>0</v>
      </c>
      <c r="L55" s="120"/>
      <c r="M55" s="121"/>
      <c r="N55" s="121" t="s">
        <v>199</v>
      </c>
      <c r="O55" s="121"/>
      <c r="R55" s="195">
        <v>501.70959999999997</v>
      </c>
      <c r="T55" s="79"/>
    </row>
    <row r="56" spans="1:20" s="66" customFormat="1" x14ac:dyDescent="0.2">
      <c r="A56" s="50"/>
      <c r="B56" s="115" t="s">
        <v>137</v>
      </c>
      <c r="C56" s="109" t="s">
        <v>138</v>
      </c>
      <c r="D56" s="53"/>
      <c r="E56" s="122"/>
      <c r="F56" s="117"/>
      <c r="G56" s="123"/>
      <c r="H56" s="118"/>
      <c r="I56" s="121"/>
      <c r="J56" s="126">
        <f t="shared" si="13"/>
        <v>0</v>
      </c>
      <c r="K56" s="127">
        <f t="shared" si="14"/>
        <v>0</v>
      </c>
      <c r="L56" s="120"/>
      <c r="M56" s="121"/>
      <c r="N56" s="121"/>
      <c r="O56" s="121"/>
      <c r="R56" s="195">
        <v>0</v>
      </c>
      <c r="T56" s="79"/>
    </row>
    <row r="57" spans="1:20" x14ac:dyDescent="0.2">
      <c r="A57" s="50"/>
      <c r="B57" s="115" t="s">
        <v>65</v>
      </c>
      <c r="C57" s="109" t="s">
        <v>66</v>
      </c>
      <c r="D57" s="53"/>
      <c r="E57" s="122"/>
      <c r="F57" s="117"/>
      <c r="G57" s="123"/>
      <c r="H57" s="118"/>
      <c r="I57" s="121"/>
      <c r="J57" s="126">
        <f t="shared" si="13"/>
        <v>0</v>
      </c>
      <c r="K57" s="127">
        <f t="shared" si="14"/>
        <v>0</v>
      </c>
      <c r="L57" s="120"/>
      <c r="M57" s="121"/>
      <c r="N57" s="121"/>
      <c r="O57" s="121"/>
      <c r="R57" s="195">
        <v>0</v>
      </c>
      <c r="T57" s="79"/>
    </row>
    <row r="58" spans="1:20" s="79" customFormat="1" x14ac:dyDescent="0.2">
      <c r="A58" s="57"/>
      <c r="B58" s="124" t="s">
        <v>67</v>
      </c>
      <c r="C58" s="67" t="s">
        <v>231</v>
      </c>
      <c r="D58" s="53" t="s">
        <v>136</v>
      </c>
      <c r="E58" s="122">
        <v>8</v>
      </c>
      <c r="F58" s="117">
        <v>416.79904489655939</v>
      </c>
      <c r="G58" s="123">
        <f>F58*E58</f>
        <v>3334.3923591724752</v>
      </c>
      <c r="H58" s="118">
        <v>15</v>
      </c>
      <c r="I58" s="121"/>
      <c r="J58" s="126">
        <f t="shared" si="13"/>
        <v>120</v>
      </c>
      <c r="K58" s="127">
        <f t="shared" si="14"/>
        <v>0</v>
      </c>
      <c r="L58" s="120" t="s">
        <v>199</v>
      </c>
      <c r="M58" s="121"/>
      <c r="N58" s="121"/>
      <c r="O58" s="121"/>
      <c r="R58" s="195">
        <v>400.90053248000004</v>
      </c>
    </row>
    <row r="59" spans="1:20" ht="21" x14ac:dyDescent="0.2">
      <c r="A59" s="50"/>
      <c r="B59" s="115" t="s">
        <v>49</v>
      </c>
      <c r="C59" s="109" t="s">
        <v>50</v>
      </c>
      <c r="D59" s="53"/>
      <c r="E59" s="122"/>
      <c r="F59" s="117"/>
      <c r="G59" s="123"/>
      <c r="H59" s="118"/>
      <c r="I59" s="121"/>
      <c r="J59" s="126">
        <f t="shared" ref="J59:J60" si="22">IF(E59=" "," ",E59*H59)</f>
        <v>0</v>
      </c>
      <c r="K59" s="127">
        <f t="shared" ref="K59:K60" si="23">IF(E59=" "," ",E59*I59)</f>
        <v>0</v>
      </c>
      <c r="L59" s="120"/>
      <c r="M59" s="121"/>
      <c r="N59" s="121"/>
      <c r="O59" s="121"/>
      <c r="R59" s="195">
        <v>0</v>
      </c>
      <c r="T59" s="79"/>
    </row>
    <row r="60" spans="1:20" s="79" customFormat="1" x14ac:dyDescent="0.2">
      <c r="A60" s="57"/>
      <c r="B60" s="124" t="s">
        <v>51</v>
      </c>
      <c r="C60" s="67" t="s">
        <v>232</v>
      </c>
      <c r="D60" s="53" t="s">
        <v>136</v>
      </c>
      <c r="E60" s="122">
        <v>4</v>
      </c>
      <c r="F60" s="117">
        <v>3126.7445626310141</v>
      </c>
      <c r="G60" s="123">
        <f>F60*E60</f>
        <v>12506.978250524056</v>
      </c>
      <c r="H60" s="118">
        <v>3.5</v>
      </c>
      <c r="I60" s="121"/>
      <c r="J60" s="126">
        <f t="shared" si="22"/>
        <v>14</v>
      </c>
      <c r="K60" s="127">
        <f t="shared" si="23"/>
        <v>0</v>
      </c>
      <c r="L60" s="120" t="s">
        <v>199</v>
      </c>
      <c r="M60" s="121"/>
      <c r="N60" s="121"/>
      <c r="O60" s="121"/>
      <c r="R60" s="195">
        <v>3007.47704544</v>
      </c>
    </row>
    <row r="61" spans="1:20" s="182" customFormat="1" x14ac:dyDescent="0.2">
      <c r="A61" s="50"/>
      <c r="B61" s="115" t="s">
        <v>37</v>
      </c>
      <c r="C61" s="109" t="s">
        <v>38</v>
      </c>
      <c r="D61" s="53"/>
      <c r="E61" s="122"/>
      <c r="F61" s="117"/>
      <c r="G61" s="123"/>
      <c r="H61" s="183"/>
      <c r="I61" s="180"/>
      <c r="J61" s="181">
        <f t="shared" ref="J61:J64" si="24">IF(E61=" "," ",E61*H61)</f>
        <v>0</v>
      </c>
      <c r="K61" s="180">
        <f t="shared" ref="K61:K64" si="25">IF(E61=" "," ",E61*I61)</f>
        <v>0</v>
      </c>
      <c r="L61" s="181"/>
      <c r="M61" s="180"/>
      <c r="N61" s="180"/>
      <c r="O61" s="180"/>
      <c r="R61" s="195">
        <v>0</v>
      </c>
      <c r="T61" s="79"/>
    </row>
    <row r="62" spans="1:20" s="182" customFormat="1" x14ac:dyDescent="0.2">
      <c r="A62" s="57"/>
      <c r="B62" s="124" t="s">
        <v>39</v>
      </c>
      <c r="C62" s="67" t="s">
        <v>233</v>
      </c>
      <c r="D62" s="53" t="s">
        <v>136</v>
      </c>
      <c r="E62" s="122">
        <v>1</v>
      </c>
      <c r="F62" s="117">
        <v>739.09163631480124</v>
      </c>
      <c r="G62" s="123">
        <f>F62*E62</f>
        <v>739.09163631480124</v>
      </c>
      <c r="H62" s="183">
        <v>12</v>
      </c>
      <c r="I62" s="180"/>
      <c r="J62" s="181">
        <f t="shared" si="24"/>
        <v>12</v>
      </c>
      <c r="K62" s="180">
        <f t="shared" si="25"/>
        <v>0</v>
      </c>
      <c r="L62" s="181"/>
      <c r="M62" s="180"/>
      <c r="N62" s="180" t="s">
        <v>199</v>
      </c>
      <c r="O62" s="180"/>
      <c r="R62" s="195">
        <v>710.89949503999992</v>
      </c>
      <c r="T62" s="79"/>
    </row>
    <row r="63" spans="1:20" s="66" customFormat="1" x14ac:dyDescent="0.2">
      <c r="A63" s="50"/>
      <c r="B63" s="115"/>
      <c r="C63" s="109" t="s">
        <v>283</v>
      </c>
      <c r="D63" s="53"/>
      <c r="E63" s="122"/>
      <c r="F63" s="117"/>
      <c r="G63" s="123"/>
      <c r="H63" s="118"/>
      <c r="I63" s="121"/>
      <c r="J63" s="126">
        <f t="shared" si="24"/>
        <v>0</v>
      </c>
      <c r="K63" s="127">
        <f t="shared" si="25"/>
        <v>0</v>
      </c>
      <c r="L63" s="120"/>
      <c r="M63" s="121"/>
      <c r="N63" s="121"/>
      <c r="O63" s="121"/>
      <c r="R63" s="195">
        <v>0</v>
      </c>
      <c r="T63" s="79"/>
    </row>
    <row r="64" spans="1:20" s="79" customFormat="1" ht="12" thickBot="1" x14ac:dyDescent="0.25">
      <c r="A64" s="57"/>
      <c r="B64" s="124" t="s">
        <v>282</v>
      </c>
      <c r="C64" s="67" t="s">
        <v>238</v>
      </c>
      <c r="D64" s="53" t="s">
        <v>136</v>
      </c>
      <c r="E64" s="122">
        <v>4</v>
      </c>
      <c r="F64" s="117">
        <v>5822.0792000000001</v>
      </c>
      <c r="G64" s="123">
        <f>F64*E64</f>
        <v>23288.316800000001</v>
      </c>
      <c r="H64" s="118">
        <v>113</v>
      </c>
      <c r="I64" s="121"/>
      <c r="J64" s="126">
        <f t="shared" si="24"/>
        <v>452</v>
      </c>
      <c r="K64" s="127">
        <f t="shared" si="25"/>
        <v>0</v>
      </c>
      <c r="L64" s="120" t="s">
        <v>199</v>
      </c>
      <c r="M64" s="121"/>
      <c r="N64" s="121"/>
      <c r="O64" s="121"/>
      <c r="R64" s="195">
        <v>5600</v>
      </c>
    </row>
    <row r="65" spans="1:15" s="79" customFormat="1" ht="12.75" customHeight="1" thickTop="1" thickBot="1" x14ac:dyDescent="0.25">
      <c r="A65" s="199" t="s">
        <v>240</v>
      </c>
      <c r="B65" s="200"/>
      <c r="C65" s="200"/>
      <c r="D65" s="200"/>
      <c r="E65" s="154"/>
      <c r="F65" s="68"/>
      <c r="G65" s="69">
        <f>SUM(G15:G64)</f>
        <v>65506.365592704671</v>
      </c>
      <c r="H65" s="197" t="s">
        <v>5</v>
      </c>
      <c r="I65" s="198"/>
      <c r="J65" s="129">
        <f>SUM(J15:J60)</f>
        <v>1003.49</v>
      </c>
      <c r="K65" s="130">
        <f>SUM(K15:K60)</f>
        <v>0</v>
      </c>
      <c r="L65" s="129">
        <f>SUMIF(L21:L60,"x",$J$21:$J$60)</f>
        <v>239</v>
      </c>
      <c r="M65" s="129">
        <f>SUMIF(M21:M60,"x",$K$21:$K$60)</f>
        <v>0</v>
      </c>
      <c r="N65" s="130">
        <f>SUMIF(N21:N60,"x",$J$21:$J$60)</f>
        <v>403.45</v>
      </c>
      <c r="O65" s="130">
        <f>SUMIF(M21:M60,"x",$J$21:$J$60)</f>
        <v>0</v>
      </c>
    </row>
    <row r="66" spans="1:15" ht="12" hidden="1" thickTop="1" x14ac:dyDescent="0.2">
      <c r="A66" s="43"/>
      <c r="B66" s="44"/>
      <c r="C66" s="107" t="s">
        <v>200</v>
      </c>
      <c r="D66" s="46"/>
      <c r="E66" s="47"/>
      <c r="F66" s="48"/>
      <c r="G66" s="49"/>
    </row>
    <row r="67" spans="1:15" s="56" customFormat="1" hidden="1" x14ac:dyDescent="0.2">
      <c r="A67" s="50"/>
      <c r="B67" s="115" t="s">
        <v>141</v>
      </c>
      <c r="C67" s="109" t="e">
        <f>VLOOKUP(B67,#REF!,2,0)</f>
        <v>#REF!</v>
      </c>
      <c r="D67" s="53"/>
      <c r="E67" s="116"/>
      <c r="F67" s="117"/>
      <c r="G67" s="75"/>
      <c r="H67" s="134"/>
      <c r="I67" s="135"/>
      <c r="J67" s="136"/>
      <c r="K67" s="135">
        <f t="shared" ref="K67" si="26">IF(E67=" "," ",E67*I67)</f>
        <v>0</v>
      </c>
      <c r="L67" s="136"/>
      <c r="M67" s="135"/>
      <c r="N67" s="135"/>
      <c r="O67" s="135"/>
    </row>
    <row r="68" spans="1:15" s="62" customFormat="1" hidden="1" x14ac:dyDescent="0.2">
      <c r="A68" s="50"/>
      <c r="B68" s="115" t="s">
        <v>142</v>
      </c>
      <c r="C68" s="109" t="e">
        <f>VLOOKUP(B68,#REF!,2,0)</f>
        <v>#REF!</v>
      </c>
      <c r="D68" s="53"/>
      <c r="E68" s="122"/>
      <c r="F68" s="117"/>
      <c r="G68" s="123"/>
      <c r="H68" s="125"/>
      <c r="I68" s="127"/>
      <c r="J68" s="126"/>
      <c r="K68" s="127">
        <f t="shared" ref="K68:K69" si="27">IF(E68=" "," ",E68*I68)</f>
        <v>0</v>
      </c>
      <c r="L68" s="126"/>
      <c r="M68" s="127"/>
      <c r="N68" s="127"/>
      <c r="O68" s="127"/>
    </row>
    <row r="69" spans="1:15" s="62" customFormat="1" ht="12" hidden="1" thickBot="1" x14ac:dyDescent="0.25">
      <c r="A69" s="155"/>
      <c r="B69" s="156" t="s">
        <v>83</v>
      </c>
      <c r="C69" s="157" t="e">
        <f>VLOOKUP(B69,#REF!,2,0)</f>
        <v>#REF!</v>
      </c>
      <c r="D69" s="158" t="e">
        <f>VLOOKUP(B69,#REF!,3,0)</f>
        <v>#REF!</v>
      </c>
      <c r="E69" s="122">
        <v>0</v>
      </c>
      <c r="F69" s="117" t="e">
        <f>VLOOKUP(B69,#REF!,5,0)</f>
        <v>#REF!</v>
      </c>
      <c r="G69" s="123" t="e">
        <f>F69*E69</f>
        <v>#REF!</v>
      </c>
      <c r="H69" s="125">
        <v>90.9</v>
      </c>
      <c r="I69" s="127"/>
      <c r="J69" s="126">
        <f>IF(E69=" "," ",E69*H69)</f>
        <v>0</v>
      </c>
      <c r="K69" s="127">
        <f t="shared" si="27"/>
        <v>0</v>
      </c>
      <c r="L69" s="126"/>
      <c r="M69" s="127"/>
      <c r="N69" s="127" t="s">
        <v>199</v>
      </c>
      <c r="O69" s="127"/>
    </row>
    <row r="70" spans="1:15" s="79" customFormat="1" ht="14.25" hidden="1" customHeight="1" thickTop="1" thickBot="1" x14ac:dyDescent="0.25">
      <c r="A70" s="201" t="s">
        <v>201</v>
      </c>
      <c r="B70" s="202"/>
      <c r="C70" s="202"/>
      <c r="D70" s="202"/>
      <c r="E70" s="154"/>
      <c r="F70" s="68"/>
      <c r="G70" s="69" t="e">
        <f>SUM(G67:G69)</f>
        <v>#REF!</v>
      </c>
      <c r="H70" s="197" t="s">
        <v>5</v>
      </c>
      <c r="I70" s="198"/>
      <c r="J70" s="129">
        <f>SUM(J68:J69)</f>
        <v>0</v>
      </c>
      <c r="K70" s="130">
        <f>SUM(K68:K69)</f>
        <v>0</v>
      </c>
      <c r="L70" s="129">
        <f>SUMIF(L68:L69,"x",$J$68:$J$69)</f>
        <v>0</v>
      </c>
      <c r="M70" s="129">
        <f>SUMIF(M68:M69,"x",$K$68:$K$69)</f>
        <v>0</v>
      </c>
      <c r="N70" s="130">
        <f>SUMIF(N68:N69,"x",$J$68:$J$69)</f>
        <v>0</v>
      </c>
      <c r="O70" s="130">
        <f>SUMIF(O68:O69,"x",$K$68:$K$69)</f>
        <v>0</v>
      </c>
    </row>
    <row r="71" spans="1:15" s="79" customFormat="1" ht="12" hidden="1" thickTop="1" x14ac:dyDescent="0.2">
      <c r="A71" s="43"/>
      <c r="B71" s="44"/>
      <c r="C71" s="107" t="s">
        <v>202</v>
      </c>
      <c r="D71" s="46"/>
      <c r="E71" s="47"/>
      <c r="F71" s="48"/>
      <c r="G71" s="49"/>
      <c r="H71" s="137"/>
      <c r="I71" s="127"/>
      <c r="J71" s="126"/>
      <c r="K71" s="127"/>
      <c r="L71" s="126"/>
      <c r="M71" s="127"/>
      <c r="N71" s="127"/>
      <c r="O71" s="127"/>
    </row>
    <row r="72" spans="1:15" s="79" customFormat="1" hidden="1" x14ac:dyDescent="0.2">
      <c r="A72" s="50"/>
      <c r="B72" s="115" t="s">
        <v>148</v>
      </c>
      <c r="C72" s="109" t="e">
        <f>VLOOKUP(B72,#REF!,2,0)</f>
        <v>#REF!</v>
      </c>
      <c r="D72" s="53"/>
      <c r="E72" s="122"/>
      <c r="F72" s="117"/>
      <c r="G72" s="75"/>
      <c r="H72" s="137"/>
      <c r="I72" s="127"/>
      <c r="J72" s="126"/>
      <c r="K72" s="127"/>
      <c r="L72" s="126"/>
      <c r="M72" s="127"/>
      <c r="N72" s="127"/>
      <c r="O72" s="127"/>
    </row>
    <row r="73" spans="1:15" s="79" customFormat="1" hidden="1" x14ac:dyDescent="0.2">
      <c r="A73" s="50"/>
      <c r="B73" s="115" t="s">
        <v>25</v>
      </c>
      <c r="C73" s="109" t="e">
        <f>VLOOKUP(B73,#REF!,2,0)</f>
        <v>#REF!</v>
      </c>
      <c r="D73" s="53"/>
      <c r="E73" s="122"/>
      <c r="F73" s="117"/>
      <c r="G73" s="123"/>
      <c r="H73" s="137"/>
      <c r="I73" s="127"/>
      <c r="J73" s="126"/>
      <c r="K73" s="127"/>
      <c r="L73" s="126"/>
      <c r="M73" s="127"/>
      <c r="N73" s="127"/>
      <c r="O73" s="127"/>
    </row>
    <row r="74" spans="1:15" s="79" customFormat="1" hidden="1" x14ac:dyDescent="0.2">
      <c r="A74" s="57"/>
      <c r="B74" s="124" t="s">
        <v>26</v>
      </c>
      <c r="C74" s="67" t="e">
        <f>VLOOKUP(B74,#REF!,2,0)</f>
        <v>#REF!</v>
      </c>
      <c r="D74" s="53" t="e">
        <f>VLOOKUP(B74,#REF!,3,0)</f>
        <v>#REF!</v>
      </c>
      <c r="E74" s="122">
        <v>0</v>
      </c>
      <c r="F74" s="117" t="e">
        <f>VLOOKUP(B74,#REF!,5,0)</f>
        <v>#REF!</v>
      </c>
      <c r="G74" s="123" t="e">
        <f>F74*E74</f>
        <v>#REF!</v>
      </c>
      <c r="H74" s="137"/>
      <c r="I74" s="127"/>
      <c r="J74" s="126"/>
      <c r="K74" s="127"/>
      <c r="L74" s="126"/>
      <c r="M74" s="127"/>
      <c r="N74" s="127"/>
      <c r="O74" s="127"/>
    </row>
    <row r="75" spans="1:15" s="79" customFormat="1" hidden="1" x14ac:dyDescent="0.2">
      <c r="A75" s="50"/>
      <c r="B75" s="115" t="s">
        <v>27</v>
      </c>
      <c r="C75" s="109" t="e">
        <f>VLOOKUP(B75,#REF!,2,0)</f>
        <v>#REF!</v>
      </c>
      <c r="D75" s="53"/>
      <c r="E75" s="122"/>
      <c r="F75" s="117"/>
      <c r="G75" s="75"/>
      <c r="H75" s="137"/>
      <c r="I75" s="127"/>
      <c r="J75" s="126"/>
      <c r="K75" s="127"/>
      <c r="L75" s="126"/>
      <c r="M75" s="127"/>
      <c r="N75" s="127"/>
      <c r="O75" s="127"/>
    </row>
    <row r="76" spans="1:15" s="79" customFormat="1" hidden="1" x14ac:dyDescent="0.2">
      <c r="A76" s="50"/>
      <c r="B76" s="115" t="s">
        <v>28</v>
      </c>
      <c r="C76" s="109" t="e">
        <f>VLOOKUP(B76,#REF!,2,0)</f>
        <v>#REF!</v>
      </c>
      <c r="D76" s="53"/>
      <c r="E76" s="122"/>
      <c r="F76" s="117"/>
      <c r="G76" s="123"/>
      <c r="H76" s="137"/>
      <c r="I76" s="127"/>
      <c r="J76" s="126"/>
      <c r="K76" s="127"/>
      <c r="L76" s="126"/>
      <c r="M76" s="127"/>
      <c r="N76" s="127"/>
      <c r="O76" s="127"/>
    </row>
    <row r="77" spans="1:15" s="79" customFormat="1" hidden="1" x14ac:dyDescent="0.2">
      <c r="A77" s="57"/>
      <c r="B77" s="124" t="s">
        <v>29</v>
      </c>
      <c r="C77" s="67" t="e">
        <f>VLOOKUP(B77,#REF!,2,0)</f>
        <v>#REF!</v>
      </c>
      <c r="D77" s="53" t="e">
        <f>VLOOKUP(B77,#REF!,3,0)</f>
        <v>#REF!</v>
      </c>
      <c r="E77" s="122">
        <v>0</v>
      </c>
      <c r="F77" s="117" t="e">
        <f>VLOOKUP(B77,#REF!,5,0)</f>
        <v>#REF!</v>
      </c>
      <c r="G77" s="123" t="e">
        <f>F77*E77</f>
        <v>#REF!</v>
      </c>
      <c r="H77" s="137"/>
      <c r="I77" s="127"/>
      <c r="J77" s="126"/>
      <c r="K77" s="127"/>
      <c r="L77" s="126"/>
      <c r="M77" s="127"/>
      <c r="N77" s="127"/>
      <c r="O77" s="127"/>
    </row>
    <row r="78" spans="1:15" s="79" customFormat="1" hidden="1" x14ac:dyDescent="0.2">
      <c r="A78" s="50"/>
      <c r="B78" s="115" t="s">
        <v>30</v>
      </c>
      <c r="C78" s="109" t="e">
        <f>VLOOKUP(B78,#REF!,2,0)</f>
        <v>#REF!</v>
      </c>
      <c r="D78" s="53"/>
      <c r="E78" s="122"/>
      <c r="F78" s="117"/>
      <c r="G78" s="123"/>
      <c r="H78" s="137"/>
      <c r="I78" s="127"/>
      <c r="J78" s="126"/>
      <c r="K78" s="127"/>
      <c r="L78" s="126"/>
      <c r="M78" s="127"/>
      <c r="N78" s="127"/>
      <c r="O78" s="127"/>
    </row>
    <row r="79" spans="1:15" s="79" customFormat="1" hidden="1" x14ac:dyDescent="0.2">
      <c r="A79" s="57"/>
      <c r="B79" s="124" t="s">
        <v>31</v>
      </c>
      <c r="C79" s="67" t="e">
        <f>VLOOKUP(B79,#REF!,2,0)</f>
        <v>#REF!</v>
      </c>
      <c r="D79" s="53" t="e">
        <f>VLOOKUP(B79,#REF!,3,0)</f>
        <v>#REF!</v>
      </c>
      <c r="E79" s="122">
        <v>0</v>
      </c>
      <c r="F79" s="117" t="e">
        <f>VLOOKUP(B79,#REF!,5,0)</f>
        <v>#REF!</v>
      </c>
      <c r="G79" s="123" t="e">
        <f t="shared" ref="G79" si="28">F79*E79</f>
        <v>#REF!</v>
      </c>
      <c r="H79" s="137"/>
      <c r="I79" s="127"/>
      <c r="J79" s="126"/>
      <c r="K79" s="127"/>
      <c r="L79" s="126"/>
      <c r="M79" s="127"/>
      <c r="N79" s="127"/>
      <c r="O79" s="127"/>
    </row>
    <row r="80" spans="1:15" s="79" customFormat="1" hidden="1" x14ac:dyDescent="0.2">
      <c r="A80" s="50"/>
      <c r="B80" s="115" t="s">
        <v>21</v>
      </c>
      <c r="C80" s="109" t="e">
        <f>VLOOKUP(B80,#REF!,2,0)</f>
        <v>#REF!</v>
      </c>
      <c r="D80" s="53"/>
      <c r="E80" s="122"/>
      <c r="F80" s="117"/>
      <c r="G80" s="123"/>
      <c r="H80" s="137"/>
      <c r="I80" s="127"/>
      <c r="J80" s="126"/>
      <c r="K80" s="127"/>
      <c r="L80" s="126"/>
      <c r="M80" s="127"/>
      <c r="N80" s="127"/>
      <c r="O80" s="127"/>
    </row>
    <row r="81" spans="1:15" s="79" customFormat="1" hidden="1" x14ac:dyDescent="0.2">
      <c r="A81" s="50"/>
      <c r="B81" s="115" t="s">
        <v>32</v>
      </c>
      <c r="C81" s="109" t="e">
        <f>VLOOKUP(B81,#REF!,2,0)</f>
        <v>#REF!</v>
      </c>
      <c r="D81" s="53"/>
      <c r="E81" s="122"/>
      <c r="F81" s="117"/>
      <c r="G81" s="123"/>
      <c r="H81" s="137"/>
      <c r="I81" s="127"/>
      <c r="J81" s="126"/>
      <c r="K81" s="127"/>
      <c r="L81" s="126"/>
      <c r="M81" s="127"/>
      <c r="N81" s="127"/>
      <c r="O81" s="127"/>
    </row>
    <row r="82" spans="1:15" s="79" customFormat="1" hidden="1" x14ac:dyDescent="0.2">
      <c r="A82" s="57"/>
      <c r="B82" s="124" t="s">
        <v>33</v>
      </c>
      <c r="C82" s="67" t="e">
        <f>VLOOKUP(B82,#REF!,2,0)</f>
        <v>#REF!</v>
      </c>
      <c r="D82" s="53" t="e">
        <f>VLOOKUP(B82,#REF!,3,0)</f>
        <v>#REF!</v>
      </c>
      <c r="E82" s="122">
        <v>0</v>
      </c>
      <c r="F82" s="117" t="e">
        <f>VLOOKUP(B82,#REF!,5,0)</f>
        <v>#REF!</v>
      </c>
      <c r="G82" s="123" t="e">
        <f t="shared" ref="G82" si="29">F82*E82</f>
        <v>#REF!</v>
      </c>
      <c r="H82" s="137"/>
      <c r="I82" s="127"/>
      <c r="J82" s="126"/>
      <c r="K82" s="127"/>
      <c r="L82" s="126"/>
      <c r="M82" s="127"/>
      <c r="N82" s="127"/>
      <c r="O82" s="127"/>
    </row>
    <row r="83" spans="1:15" s="79" customFormat="1" hidden="1" x14ac:dyDescent="0.2">
      <c r="A83" s="50"/>
      <c r="B83" s="115" t="s">
        <v>34</v>
      </c>
      <c r="C83" s="109" t="e">
        <f>VLOOKUP(B83,#REF!,2,0)</f>
        <v>#REF!</v>
      </c>
      <c r="D83" s="53"/>
      <c r="E83" s="122"/>
      <c r="F83" s="117"/>
      <c r="G83" s="75"/>
      <c r="H83" s="137"/>
      <c r="I83" s="127"/>
      <c r="J83" s="126"/>
      <c r="K83" s="127"/>
      <c r="L83" s="126"/>
      <c r="M83" s="127"/>
      <c r="N83" s="127"/>
      <c r="O83" s="127"/>
    </row>
    <row r="84" spans="1:15" s="79" customFormat="1" hidden="1" x14ac:dyDescent="0.2">
      <c r="A84" s="50"/>
      <c r="B84" s="115" t="s">
        <v>35</v>
      </c>
      <c r="C84" s="109" t="e">
        <f>VLOOKUP(B84,#REF!,2,0)</f>
        <v>#REF!</v>
      </c>
      <c r="D84" s="53"/>
      <c r="E84" s="122"/>
      <c r="F84" s="117"/>
      <c r="G84" s="123"/>
      <c r="H84" s="137"/>
      <c r="I84" s="127"/>
      <c r="J84" s="126"/>
      <c r="K84" s="127"/>
      <c r="L84" s="126"/>
      <c r="M84" s="127"/>
      <c r="N84" s="127"/>
      <c r="O84" s="127"/>
    </row>
    <row r="85" spans="1:15" s="79" customFormat="1" hidden="1" x14ac:dyDescent="0.2">
      <c r="A85" s="57"/>
      <c r="B85" s="124" t="s">
        <v>36</v>
      </c>
      <c r="C85" s="67" t="e">
        <f>VLOOKUP(B85,#REF!,2,0)</f>
        <v>#REF!</v>
      </c>
      <c r="D85" s="53" t="e">
        <f>VLOOKUP(B85,#REF!,3,0)</f>
        <v>#REF!</v>
      </c>
      <c r="E85" s="122">
        <v>0</v>
      </c>
      <c r="F85" s="117" t="e">
        <f>VLOOKUP(B85,#REF!,5,0)</f>
        <v>#REF!</v>
      </c>
      <c r="G85" s="123" t="e">
        <f t="shared" ref="G85" si="30">F85*E85</f>
        <v>#REF!</v>
      </c>
      <c r="H85" s="137"/>
      <c r="I85" s="127"/>
      <c r="J85" s="126"/>
      <c r="K85" s="127"/>
      <c r="L85" s="126"/>
      <c r="M85" s="127"/>
      <c r="N85" s="127"/>
      <c r="O85" s="127"/>
    </row>
    <row r="86" spans="1:15" s="79" customFormat="1" hidden="1" x14ac:dyDescent="0.2">
      <c r="A86" s="50"/>
      <c r="B86" s="115" t="s">
        <v>41</v>
      </c>
      <c r="C86" s="109" t="e">
        <f>VLOOKUP(B86,#REF!,2,0)</f>
        <v>#REF!</v>
      </c>
      <c r="D86" s="53"/>
      <c r="E86" s="122"/>
      <c r="F86" s="117"/>
      <c r="G86" s="123"/>
      <c r="H86" s="137"/>
      <c r="I86" s="127"/>
      <c r="J86" s="126"/>
      <c r="K86" s="127"/>
      <c r="L86" s="126"/>
      <c r="M86" s="127"/>
      <c r="N86" s="127"/>
      <c r="O86" s="127"/>
    </row>
    <row r="87" spans="1:15" s="79" customFormat="1" hidden="1" x14ac:dyDescent="0.2">
      <c r="A87" s="57"/>
      <c r="B87" s="124" t="s">
        <v>42</v>
      </c>
      <c r="C87" s="67" t="e">
        <f>VLOOKUP(B87,#REF!,2,0)</f>
        <v>#REF!</v>
      </c>
      <c r="D87" s="53" t="e">
        <f>VLOOKUP(B87,#REF!,3,0)</f>
        <v>#REF!</v>
      </c>
      <c r="E87" s="122">
        <v>0</v>
      </c>
      <c r="F87" s="117" t="e">
        <f>VLOOKUP(B87,#REF!,5,0)</f>
        <v>#REF!</v>
      </c>
      <c r="G87" s="123" t="e">
        <f t="shared" ref="G87" si="31">F87*E87</f>
        <v>#REF!</v>
      </c>
      <c r="H87" s="137"/>
      <c r="I87" s="127"/>
      <c r="J87" s="126"/>
      <c r="K87" s="127"/>
      <c r="L87" s="126"/>
      <c r="M87" s="127"/>
      <c r="N87" s="127"/>
      <c r="O87" s="127"/>
    </row>
    <row r="88" spans="1:15" s="79" customFormat="1" hidden="1" x14ac:dyDescent="0.2">
      <c r="A88" s="50"/>
      <c r="B88" s="115" t="s">
        <v>75</v>
      </c>
      <c r="C88" s="109" t="e">
        <f>VLOOKUP(B88,#REF!,2,0)</f>
        <v>#REF!</v>
      </c>
      <c r="D88" s="53"/>
      <c r="E88" s="122"/>
      <c r="F88" s="117"/>
      <c r="G88" s="123"/>
      <c r="H88" s="137"/>
      <c r="I88" s="127"/>
      <c r="J88" s="126"/>
      <c r="K88" s="127"/>
      <c r="L88" s="126"/>
      <c r="M88" s="127"/>
      <c r="N88" s="127"/>
      <c r="O88" s="127"/>
    </row>
    <row r="89" spans="1:15" s="79" customFormat="1" hidden="1" x14ac:dyDescent="0.2">
      <c r="A89" s="57"/>
      <c r="B89" s="124" t="s">
        <v>76</v>
      </c>
      <c r="C89" s="67" t="e">
        <f>VLOOKUP(B89,#REF!,2,0)</f>
        <v>#REF!</v>
      </c>
      <c r="D89" s="53" t="e">
        <f>VLOOKUP(B89,#REF!,3,0)</f>
        <v>#REF!</v>
      </c>
      <c r="E89" s="122">
        <v>0</v>
      </c>
      <c r="F89" s="117" t="e">
        <f>VLOOKUP(B89,#REF!,5,0)</f>
        <v>#REF!</v>
      </c>
      <c r="G89" s="123" t="e">
        <f t="shared" ref="G89" si="32">F89*E89</f>
        <v>#REF!</v>
      </c>
      <c r="H89" s="137"/>
      <c r="I89" s="127"/>
      <c r="J89" s="126"/>
      <c r="K89" s="127"/>
      <c r="L89" s="126"/>
      <c r="M89" s="127"/>
      <c r="N89" s="127"/>
      <c r="O89" s="127"/>
    </row>
    <row r="90" spans="1:15" s="79" customFormat="1" hidden="1" x14ac:dyDescent="0.2">
      <c r="A90" s="50"/>
      <c r="B90" s="115" t="s">
        <v>68</v>
      </c>
      <c r="C90" s="109" t="e">
        <f>VLOOKUP(B90,#REF!,2,0)</f>
        <v>#REF!</v>
      </c>
      <c r="D90" s="53"/>
      <c r="E90" s="122"/>
      <c r="F90" s="117"/>
      <c r="G90" s="123"/>
      <c r="H90" s="137"/>
      <c r="I90" s="127"/>
      <c r="J90" s="126"/>
      <c r="K90" s="127"/>
      <c r="L90" s="126"/>
      <c r="M90" s="127"/>
      <c r="N90" s="127"/>
      <c r="O90" s="127"/>
    </row>
    <row r="91" spans="1:15" s="79" customFormat="1" hidden="1" x14ac:dyDescent="0.2">
      <c r="A91" s="57"/>
      <c r="B91" s="124" t="s">
        <v>69</v>
      </c>
      <c r="C91" s="67" t="e">
        <f>VLOOKUP(B91,#REF!,2,0)</f>
        <v>#REF!</v>
      </c>
      <c r="D91" s="53" t="e">
        <f>VLOOKUP(B91,#REF!,3,0)</f>
        <v>#REF!</v>
      </c>
      <c r="E91" s="122">
        <v>0</v>
      </c>
      <c r="F91" s="117" t="e">
        <f>VLOOKUP(B91,#REF!,5,0)</f>
        <v>#REF!</v>
      </c>
      <c r="G91" s="123" t="e">
        <f t="shared" ref="G91:G93" si="33">F91*E91</f>
        <v>#REF!</v>
      </c>
      <c r="H91" s="137"/>
      <c r="I91" s="127"/>
      <c r="J91" s="126"/>
      <c r="K91" s="127"/>
      <c r="L91" s="126"/>
      <c r="M91" s="127"/>
      <c r="N91" s="127"/>
      <c r="O91" s="127"/>
    </row>
    <row r="92" spans="1:15" s="79" customFormat="1" hidden="1" x14ac:dyDescent="0.2">
      <c r="A92" s="57"/>
      <c r="B92" s="124" t="s">
        <v>70</v>
      </c>
      <c r="C92" s="67" t="e">
        <f>VLOOKUP(B92,#REF!,2,0)</f>
        <v>#REF!</v>
      </c>
      <c r="D92" s="53" t="e">
        <f>VLOOKUP(B92,#REF!,3,0)</f>
        <v>#REF!</v>
      </c>
      <c r="E92" s="122">
        <v>0</v>
      </c>
      <c r="F92" s="117" t="e">
        <f>VLOOKUP(B92,#REF!,5,0)</f>
        <v>#REF!</v>
      </c>
      <c r="G92" s="123" t="e">
        <f t="shared" si="33"/>
        <v>#REF!</v>
      </c>
      <c r="H92" s="137"/>
      <c r="I92" s="127"/>
      <c r="J92" s="126"/>
      <c r="K92" s="127"/>
      <c r="L92" s="126"/>
      <c r="M92" s="127"/>
      <c r="N92" s="127"/>
      <c r="O92" s="127"/>
    </row>
    <row r="93" spans="1:15" s="79" customFormat="1" hidden="1" x14ac:dyDescent="0.2">
      <c r="A93" s="57"/>
      <c r="B93" s="124" t="s">
        <v>77</v>
      </c>
      <c r="C93" s="67" t="e">
        <f>VLOOKUP(B93,#REF!,2,0)</f>
        <v>#REF!</v>
      </c>
      <c r="D93" s="53" t="e">
        <f>VLOOKUP(B93,#REF!,3,0)</f>
        <v>#REF!</v>
      </c>
      <c r="E93" s="122">
        <v>0</v>
      </c>
      <c r="F93" s="117" t="e">
        <f>VLOOKUP(B93,#REF!,5,0)</f>
        <v>#REF!</v>
      </c>
      <c r="G93" s="123" t="e">
        <f t="shared" si="33"/>
        <v>#REF!</v>
      </c>
      <c r="H93" s="137"/>
      <c r="I93" s="127"/>
      <c r="J93" s="126"/>
      <c r="K93" s="127"/>
      <c r="L93" s="126"/>
      <c r="M93" s="127"/>
      <c r="N93" s="127"/>
      <c r="O93" s="127"/>
    </row>
    <row r="94" spans="1:15" s="79" customFormat="1" hidden="1" x14ac:dyDescent="0.2">
      <c r="A94" s="50"/>
      <c r="B94" s="115" t="s">
        <v>78</v>
      </c>
      <c r="C94" s="109" t="e">
        <f>VLOOKUP(B94,#REF!,2,0)</f>
        <v>#REF!</v>
      </c>
      <c r="D94" s="53"/>
      <c r="E94" s="122"/>
      <c r="F94" s="117"/>
      <c r="G94" s="123"/>
      <c r="H94" s="137"/>
      <c r="I94" s="127"/>
      <c r="J94" s="126"/>
      <c r="K94" s="127"/>
      <c r="L94" s="126"/>
      <c r="M94" s="127"/>
      <c r="N94" s="127"/>
      <c r="O94" s="127"/>
    </row>
    <row r="95" spans="1:15" s="79" customFormat="1" hidden="1" x14ac:dyDescent="0.2">
      <c r="A95" s="57"/>
      <c r="B95" s="124" t="s">
        <v>79</v>
      </c>
      <c r="C95" s="67" t="e">
        <f>VLOOKUP(B95,#REF!,2,0)</f>
        <v>#REF!</v>
      </c>
      <c r="D95" s="53" t="e">
        <f>VLOOKUP(B95,#REF!,3,0)</f>
        <v>#REF!</v>
      </c>
      <c r="E95" s="122">
        <v>0</v>
      </c>
      <c r="F95" s="117" t="e">
        <f>VLOOKUP(B95,#REF!,5,0)</f>
        <v>#REF!</v>
      </c>
      <c r="G95" s="123" t="e">
        <f t="shared" ref="G95" si="34">F95*E95</f>
        <v>#REF!</v>
      </c>
      <c r="H95" s="137"/>
      <c r="I95" s="127"/>
      <c r="J95" s="126"/>
      <c r="K95" s="127"/>
      <c r="L95" s="126"/>
      <c r="M95" s="127"/>
      <c r="N95" s="127"/>
      <c r="O95" s="127"/>
    </row>
    <row r="96" spans="1:15" s="79" customFormat="1" hidden="1" x14ac:dyDescent="0.2">
      <c r="A96" s="50"/>
      <c r="B96" s="115" t="s">
        <v>80</v>
      </c>
      <c r="C96" s="109" t="e">
        <f>VLOOKUP(B96,#REF!,2,0)</f>
        <v>#REF!</v>
      </c>
      <c r="D96" s="53"/>
      <c r="E96" s="122"/>
      <c r="F96" s="117"/>
      <c r="G96" s="123"/>
      <c r="H96" s="137"/>
      <c r="I96" s="127"/>
      <c r="J96" s="126"/>
      <c r="K96" s="127"/>
      <c r="L96" s="126"/>
      <c r="M96" s="127"/>
      <c r="N96" s="127"/>
      <c r="O96" s="127"/>
    </row>
    <row r="97" spans="1:15" s="79" customFormat="1" hidden="1" x14ac:dyDescent="0.2">
      <c r="A97" s="57"/>
      <c r="B97" s="124" t="s">
        <v>81</v>
      </c>
      <c r="C97" s="67" t="e">
        <f>VLOOKUP(B97,#REF!,2,0)</f>
        <v>#REF!</v>
      </c>
      <c r="D97" s="53" t="e">
        <f>VLOOKUP(B97,#REF!,3,0)</f>
        <v>#REF!</v>
      </c>
      <c r="E97" s="122">
        <v>0</v>
      </c>
      <c r="F97" s="117" t="e">
        <f>VLOOKUP(B97,#REF!,5,0)</f>
        <v>#REF!</v>
      </c>
      <c r="G97" s="123" t="e">
        <f>F97*E97</f>
        <v>#REF!</v>
      </c>
      <c r="H97" s="137"/>
      <c r="I97" s="127"/>
      <c r="J97" s="126"/>
      <c r="K97" s="127"/>
      <c r="L97" s="126"/>
      <c r="M97" s="127"/>
      <c r="N97" s="127"/>
      <c r="O97" s="127"/>
    </row>
    <row r="98" spans="1:15" s="79" customFormat="1" hidden="1" x14ac:dyDescent="0.2">
      <c r="A98" s="50"/>
      <c r="B98" s="115" t="s">
        <v>43</v>
      </c>
      <c r="C98" s="109" t="e">
        <f>VLOOKUP(B98,#REF!,2,0)</f>
        <v>#REF!</v>
      </c>
      <c r="D98" s="53"/>
      <c r="E98" s="122"/>
      <c r="F98" s="117"/>
      <c r="G98" s="123"/>
      <c r="H98" s="137"/>
      <c r="I98" s="127"/>
      <c r="J98" s="126"/>
      <c r="K98" s="127"/>
      <c r="L98" s="126"/>
      <c r="M98" s="127"/>
      <c r="N98" s="127"/>
      <c r="O98" s="127"/>
    </row>
    <row r="99" spans="1:15" s="79" customFormat="1" hidden="1" x14ac:dyDescent="0.2">
      <c r="A99" s="50"/>
      <c r="B99" s="115" t="s">
        <v>44</v>
      </c>
      <c r="C99" s="109" t="e">
        <f>VLOOKUP(B99,#REF!,2,0)</f>
        <v>#REF!</v>
      </c>
      <c r="D99" s="53"/>
      <c r="E99" s="122"/>
      <c r="F99" s="117"/>
      <c r="G99" s="123"/>
      <c r="H99" s="137"/>
      <c r="I99" s="127"/>
      <c r="J99" s="126"/>
      <c r="K99" s="127"/>
      <c r="L99" s="126"/>
      <c r="M99" s="127"/>
      <c r="N99" s="127"/>
      <c r="O99" s="127"/>
    </row>
    <row r="100" spans="1:15" s="79" customFormat="1" hidden="1" x14ac:dyDescent="0.2">
      <c r="A100" s="57"/>
      <c r="B100" s="124" t="s">
        <v>45</v>
      </c>
      <c r="C100" s="67" t="e">
        <f>VLOOKUP(B100,#REF!,2,0)</f>
        <v>#REF!</v>
      </c>
      <c r="D100" s="53" t="e">
        <f>VLOOKUP(B100,#REF!,3,0)</f>
        <v>#REF!</v>
      </c>
      <c r="E100" s="122">
        <v>0</v>
      </c>
      <c r="F100" s="117" t="e">
        <f>VLOOKUP(B100,#REF!,5,0)</f>
        <v>#REF!</v>
      </c>
      <c r="G100" s="123" t="e">
        <f>F100*E100</f>
        <v>#REF!</v>
      </c>
      <c r="H100" s="137"/>
      <c r="I100" s="127"/>
      <c r="J100" s="126"/>
      <c r="K100" s="127"/>
      <c r="L100" s="126"/>
      <c r="M100" s="127"/>
      <c r="N100" s="127"/>
      <c r="O100" s="127"/>
    </row>
    <row r="101" spans="1:15" s="79" customFormat="1" hidden="1" x14ac:dyDescent="0.2">
      <c r="A101" s="50"/>
      <c r="B101" s="115" t="s">
        <v>16</v>
      </c>
      <c r="C101" s="109" t="e">
        <f>VLOOKUP(B101,#REF!,2,0)</f>
        <v>#REF!</v>
      </c>
      <c r="D101" s="53"/>
      <c r="E101" s="122"/>
      <c r="F101" s="117"/>
      <c r="G101" s="123"/>
      <c r="H101" s="137"/>
      <c r="I101" s="127"/>
      <c r="J101" s="126"/>
      <c r="K101" s="127"/>
      <c r="L101" s="126"/>
      <c r="M101" s="127"/>
      <c r="N101" s="127"/>
      <c r="O101" s="127"/>
    </row>
    <row r="102" spans="1:15" s="79" customFormat="1" hidden="1" x14ac:dyDescent="0.2">
      <c r="A102" s="50"/>
      <c r="B102" s="115" t="s">
        <v>17</v>
      </c>
      <c r="C102" s="109" t="e">
        <f>VLOOKUP(B102,#REF!,2,0)</f>
        <v>#REF!</v>
      </c>
      <c r="D102" s="53"/>
      <c r="E102" s="122"/>
      <c r="F102" s="117"/>
      <c r="G102" s="123"/>
      <c r="H102" s="137"/>
      <c r="I102" s="127"/>
      <c r="J102" s="126"/>
      <c r="K102" s="127"/>
      <c r="L102" s="126"/>
      <c r="M102" s="127"/>
      <c r="N102" s="127"/>
      <c r="O102" s="127"/>
    </row>
    <row r="103" spans="1:15" s="79" customFormat="1" hidden="1" x14ac:dyDescent="0.2">
      <c r="A103" s="57"/>
      <c r="B103" s="124" t="s">
        <v>18</v>
      </c>
      <c r="C103" s="67" t="e">
        <f>VLOOKUP(B103,#REF!,2,0)</f>
        <v>#REF!</v>
      </c>
      <c r="D103" s="53" t="e">
        <f>VLOOKUP(B103,#REF!,3,0)</f>
        <v>#REF!</v>
      </c>
      <c r="E103" s="122">
        <v>0</v>
      </c>
      <c r="F103" s="117" t="e">
        <f>VLOOKUP(B103,#REF!,5,0)</f>
        <v>#REF!</v>
      </c>
      <c r="G103" s="123" t="e">
        <f t="shared" ref="G103" si="35">F103*E103</f>
        <v>#REF!</v>
      </c>
      <c r="H103" s="137"/>
      <c r="I103" s="127"/>
      <c r="J103" s="126"/>
      <c r="K103" s="127"/>
      <c r="L103" s="126"/>
      <c r="M103" s="127"/>
      <c r="N103" s="127"/>
      <c r="O103" s="127"/>
    </row>
    <row r="104" spans="1:15" s="79" customFormat="1" hidden="1" x14ac:dyDescent="0.2">
      <c r="A104" s="50"/>
      <c r="B104" s="115" t="s">
        <v>22</v>
      </c>
      <c r="C104" s="109" t="e">
        <f>VLOOKUP(B104,#REF!,2,0)</f>
        <v>#REF!</v>
      </c>
      <c r="D104" s="53"/>
      <c r="E104" s="122"/>
      <c r="F104" s="117"/>
      <c r="G104" s="123"/>
      <c r="H104" s="137"/>
      <c r="I104" s="127"/>
      <c r="J104" s="126"/>
      <c r="K104" s="127"/>
      <c r="L104" s="126"/>
      <c r="M104" s="127"/>
      <c r="N104" s="127"/>
      <c r="O104" s="127"/>
    </row>
    <row r="105" spans="1:15" s="79" customFormat="1" hidden="1" x14ac:dyDescent="0.2">
      <c r="A105" s="57"/>
      <c r="B105" s="124" t="s">
        <v>23</v>
      </c>
      <c r="C105" s="67" t="e">
        <f>VLOOKUP(B105,#REF!,2,0)</f>
        <v>#REF!</v>
      </c>
      <c r="D105" s="53" t="e">
        <f>VLOOKUP(B105,#REF!,3,0)</f>
        <v>#REF!</v>
      </c>
      <c r="E105" s="122">
        <v>0</v>
      </c>
      <c r="F105" s="117" t="e">
        <f>VLOOKUP(B105,#REF!,5,0)</f>
        <v>#REF!</v>
      </c>
      <c r="G105" s="123" t="e">
        <f t="shared" ref="G105:G108" si="36">F105*E105</f>
        <v>#REF!</v>
      </c>
      <c r="H105" s="137"/>
      <c r="I105" s="127"/>
      <c r="J105" s="126"/>
      <c r="K105" s="127"/>
      <c r="L105" s="126"/>
      <c r="M105" s="127"/>
      <c r="N105" s="127"/>
      <c r="O105" s="127"/>
    </row>
    <row r="106" spans="1:15" s="79" customFormat="1" hidden="1" x14ac:dyDescent="0.2">
      <c r="A106" s="57"/>
      <c r="B106" s="124" t="s">
        <v>24</v>
      </c>
      <c r="C106" s="67" t="e">
        <f>VLOOKUP(B106,#REF!,2,0)</f>
        <v>#REF!</v>
      </c>
      <c r="D106" s="53" t="e">
        <f>VLOOKUP(B106,#REF!,3,0)</f>
        <v>#REF!</v>
      </c>
      <c r="E106" s="122">
        <v>0</v>
      </c>
      <c r="F106" s="117" t="e">
        <f>VLOOKUP(B106,#REF!,5,0)</f>
        <v>#REF!</v>
      </c>
      <c r="G106" s="123" t="e">
        <f t="shared" si="36"/>
        <v>#REF!</v>
      </c>
      <c r="H106" s="137"/>
      <c r="I106" s="127"/>
      <c r="J106" s="126">
        <f t="shared" ref="J106:J114" si="37">IF(E106=" "," ",E106*H106)</f>
        <v>0</v>
      </c>
      <c r="K106" s="127">
        <f t="shared" ref="K106:K114" si="38">IF(E106=" "," ",E106*I106)</f>
        <v>0</v>
      </c>
      <c r="L106" s="126"/>
      <c r="M106" s="127"/>
      <c r="N106" s="127"/>
      <c r="O106" s="127"/>
    </row>
    <row r="107" spans="1:15" s="79" customFormat="1" hidden="1" x14ac:dyDescent="0.2">
      <c r="A107" s="57"/>
      <c r="B107" s="124" t="s">
        <v>19</v>
      </c>
      <c r="C107" s="67" t="e">
        <f>VLOOKUP(B107,#REF!,2,0)</f>
        <v>#REF!</v>
      </c>
      <c r="D107" s="53" t="e">
        <f>VLOOKUP(B107,#REF!,3,0)</f>
        <v>#REF!</v>
      </c>
      <c r="E107" s="122">
        <v>0</v>
      </c>
      <c r="F107" s="117" t="e">
        <f>VLOOKUP(B107,#REF!,5,0)</f>
        <v>#REF!</v>
      </c>
      <c r="G107" s="123" t="e">
        <f t="shared" si="36"/>
        <v>#REF!</v>
      </c>
      <c r="H107" s="137"/>
      <c r="I107" s="127"/>
      <c r="J107" s="126">
        <f t="shared" si="37"/>
        <v>0</v>
      </c>
      <c r="K107" s="127">
        <f t="shared" si="38"/>
        <v>0</v>
      </c>
      <c r="L107" s="126"/>
      <c r="M107" s="127"/>
      <c r="N107" s="127"/>
      <c r="O107" s="127"/>
    </row>
    <row r="108" spans="1:15" s="79" customFormat="1" hidden="1" x14ac:dyDescent="0.2">
      <c r="A108" s="57"/>
      <c r="B108" s="124" t="s">
        <v>20</v>
      </c>
      <c r="C108" s="67" t="e">
        <f>VLOOKUP(B108,#REF!,2,0)</f>
        <v>#REF!</v>
      </c>
      <c r="D108" s="53" t="e">
        <f>VLOOKUP(B108,#REF!,3,0)</f>
        <v>#REF!</v>
      </c>
      <c r="E108" s="122">
        <v>0</v>
      </c>
      <c r="F108" s="117" t="e">
        <f>VLOOKUP(B108,#REF!,5,0)</f>
        <v>#REF!</v>
      </c>
      <c r="G108" s="123" t="e">
        <f t="shared" si="36"/>
        <v>#REF!</v>
      </c>
      <c r="H108" s="137"/>
      <c r="I108" s="127"/>
      <c r="J108" s="126"/>
      <c r="K108" s="127"/>
      <c r="L108" s="126"/>
      <c r="M108" s="127"/>
      <c r="N108" s="127"/>
      <c r="O108" s="127"/>
    </row>
    <row r="109" spans="1:15" s="79" customFormat="1" hidden="1" x14ac:dyDescent="0.2">
      <c r="A109" s="50"/>
      <c r="B109" s="115" t="s">
        <v>11</v>
      </c>
      <c r="C109" s="109" t="e">
        <f>VLOOKUP(B109,#REF!,2,0)</f>
        <v>#REF!</v>
      </c>
      <c r="D109" s="53"/>
      <c r="E109" s="122"/>
      <c r="F109" s="117"/>
      <c r="G109" s="75"/>
      <c r="H109" s="137"/>
      <c r="I109" s="127"/>
      <c r="J109" s="126">
        <f t="shared" si="37"/>
        <v>0</v>
      </c>
      <c r="K109" s="127">
        <f t="shared" si="38"/>
        <v>0</v>
      </c>
      <c r="L109" s="126"/>
      <c r="M109" s="127"/>
      <c r="N109" s="127"/>
      <c r="O109" s="127"/>
    </row>
    <row r="110" spans="1:15" s="79" customFormat="1" hidden="1" x14ac:dyDescent="0.2">
      <c r="A110" s="50"/>
      <c r="B110" s="115" t="s">
        <v>12</v>
      </c>
      <c r="C110" s="109" t="e">
        <f>VLOOKUP(B110,#REF!,2,0)</f>
        <v>#REF!</v>
      </c>
      <c r="D110" s="53"/>
      <c r="E110" s="122"/>
      <c r="F110" s="117"/>
      <c r="G110" s="123"/>
      <c r="H110" s="137"/>
      <c r="I110" s="127"/>
      <c r="J110" s="126">
        <f t="shared" si="37"/>
        <v>0</v>
      </c>
      <c r="K110" s="127">
        <f t="shared" si="38"/>
        <v>0</v>
      </c>
      <c r="L110" s="126"/>
      <c r="M110" s="127"/>
      <c r="N110" s="127"/>
      <c r="O110" s="127"/>
    </row>
    <row r="111" spans="1:15" s="79" customFormat="1" hidden="1" x14ac:dyDescent="0.2">
      <c r="A111" s="57"/>
      <c r="B111" s="124" t="s">
        <v>13</v>
      </c>
      <c r="C111" s="67" t="e">
        <f>VLOOKUP(B111,#REF!,2,0)</f>
        <v>#REF!</v>
      </c>
      <c r="D111" s="53" t="e">
        <f>VLOOKUP(B111,#REF!,3,0)</f>
        <v>#REF!</v>
      </c>
      <c r="E111" s="122">
        <v>0</v>
      </c>
      <c r="F111" s="117" t="e">
        <f>VLOOKUP(B111,#REF!,5,0)</f>
        <v>#REF!</v>
      </c>
      <c r="G111" s="123" t="e">
        <f t="shared" ref="G111:G115" si="39">F111*E111</f>
        <v>#REF!</v>
      </c>
      <c r="H111" s="137"/>
      <c r="I111" s="127"/>
      <c r="J111" s="126">
        <f t="shared" si="37"/>
        <v>0</v>
      </c>
      <c r="K111" s="127">
        <f t="shared" si="38"/>
        <v>0</v>
      </c>
      <c r="L111" s="126"/>
      <c r="M111" s="127"/>
      <c r="N111" s="127"/>
      <c r="O111" s="127"/>
    </row>
    <row r="112" spans="1:15" s="79" customFormat="1" hidden="1" x14ac:dyDescent="0.2">
      <c r="A112" s="57"/>
      <c r="B112" s="124" t="s">
        <v>14</v>
      </c>
      <c r="C112" s="67" t="e">
        <f>VLOOKUP(B112,#REF!,2,0)</f>
        <v>#REF!</v>
      </c>
      <c r="D112" s="53" t="e">
        <f>VLOOKUP(B112,#REF!,3,0)</f>
        <v>#REF!</v>
      </c>
      <c r="E112" s="122">
        <v>0</v>
      </c>
      <c r="F112" s="117" t="e">
        <f>VLOOKUP(B112,#REF!,5,0)</f>
        <v>#REF!</v>
      </c>
      <c r="G112" s="123" t="e">
        <f t="shared" si="39"/>
        <v>#REF!</v>
      </c>
      <c r="H112" s="137"/>
      <c r="I112" s="127"/>
      <c r="J112" s="126">
        <f t="shared" si="37"/>
        <v>0</v>
      </c>
      <c r="K112" s="127">
        <f t="shared" si="38"/>
        <v>0</v>
      </c>
      <c r="L112" s="126"/>
      <c r="M112" s="127"/>
      <c r="N112" s="127"/>
      <c r="O112" s="127"/>
    </row>
    <row r="113" spans="1:16" s="79" customFormat="1" hidden="1" x14ac:dyDescent="0.2">
      <c r="A113" s="57"/>
      <c r="B113" s="124" t="s">
        <v>15</v>
      </c>
      <c r="C113" s="67" t="e">
        <f>VLOOKUP(B113,#REF!,2,0)</f>
        <v>#REF!</v>
      </c>
      <c r="D113" s="53" t="e">
        <f>VLOOKUP(B113,#REF!,3,0)</f>
        <v>#REF!</v>
      </c>
      <c r="E113" s="122">
        <v>0</v>
      </c>
      <c r="F113" s="117" t="e">
        <f>VLOOKUP(B113,#REF!,5,0)</f>
        <v>#REF!</v>
      </c>
      <c r="G113" s="123" t="e">
        <f t="shared" si="39"/>
        <v>#REF!</v>
      </c>
      <c r="H113" s="137"/>
      <c r="I113" s="127"/>
      <c r="J113" s="126">
        <f t="shared" si="37"/>
        <v>0</v>
      </c>
      <c r="K113" s="127">
        <f t="shared" si="38"/>
        <v>0</v>
      </c>
      <c r="L113" s="126"/>
      <c r="M113" s="127"/>
      <c r="N113" s="127"/>
      <c r="O113" s="127"/>
    </row>
    <row r="114" spans="1:16" s="79" customFormat="1" hidden="1" x14ac:dyDescent="0.2">
      <c r="A114" s="57"/>
      <c r="B114" s="124" t="s">
        <v>6</v>
      </c>
      <c r="C114" s="67" t="e">
        <f>VLOOKUP(B114,#REF!,2,0)</f>
        <v>#REF!</v>
      </c>
      <c r="D114" s="53" t="e">
        <f>VLOOKUP(B114,#REF!,3,0)</f>
        <v>#REF!</v>
      </c>
      <c r="E114" s="122">
        <v>0</v>
      </c>
      <c r="F114" s="117" t="e">
        <f>VLOOKUP(B114,#REF!,5,0)</f>
        <v>#REF!</v>
      </c>
      <c r="G114" s="123" t="e">
        <f t="shared" si="39"/>
        <v>#REF!</v>
      </c>
      <c r="H114" s="137"/>
      <c r="I114" s="127"/>
      <c r="J114" s="126">
        <f t="shared" si="37"/>
        <v>0</v>
      </c>
      <c r="K114" s="127">
        <f t="shared" si="38"/>
        <v>0</v>
      </c>
      <c r="L114" s="126"/>
      <c r="M114" s="127"/>
      <c r="N114" s="127"/>
      <c r="O114" s="127"/>
    </row>
    <row r="115" spans="1:16" s="79" customFormat="1" hidden="1" x14ac:dyDescent="0.2">
      <c r="A115" s="57"/>
      <c r="B115" s="124" t="s">
        <v>7</v>
      </c>
      <c r="C115" s="67" t="e">
        <f>VLOOKUP(B115,#REF!,2,0)</f>
        <v>#REF!</v>
      </c>
      <c r="D115" s="53" t="e">
        <f>VLOOKUP(B115,#REF!,3,0)</f>
        <v>#REF!</v>
      </c>
      <c r="E115" s="122">
        <v>0</v>
      </c>
      <c r="F115" s="117" t="e">
        <f>VLOOKUP(B115,#REF!,5,0)</f>
        <v>#REF!</v>
      </c>
      <c r="G115" s="123" t="e">
        <f t="shared" si="39"/>
        <v>#REF!</v>
      </c>
      <c r="H115" s="138"/>
      <c r="I115" s="139"/>
      <c r="J115" s="140"/>
      <c r="K115" s="141"/>
      <c r="L115" s="140"/>
      <c r="M115" s="141"/>
      <c r="N115" s="141"/>
      <c r="O115" s="141"/>
    </row>
    <row r="116" spans="1:16" s="79" customFormat="1" hidden="1" x14ac:dyDescent="0.2">
      <c r="A116" s="50"/>
      <c r="B116" s="115" t="s">
        <v>8</v>
      </c>
      <c r="C116" s="109" t="e">
        <f>VLOOKUP(B116,#REF!,2,0)</f>
        <v>#REF!</v>
      </c>
      <c r="D116" s="53"/>
      <c r="E116" s="122"/>
      <c r="F116" s="117"/>
      <c r="G116" s="123"/>
      <c r="H116" s="138"/>
      <c r="I116" s="139"/>
      <c r="J116" s="140"/>
      <c r="K116" s="141"/>
      <c r="L116" s="140"/>
      <c r="M116" s="141"/>
      <c r="N116" s="141"/>
      <c r="O116" s="141"/>
    </row>
    <row r="117" spans="1:16" s="79" customFormat="1" ht="12" hidden="1" thickBot="1" x14ac:dyDescent="0.25">
      <c r="A117" s="57"/>
      <c r="B117" s="173" t="s">
        <v>9</v>
      </c>
      <c r="C117" s="174" t="s">
        <v>204</v>
      </c>
      <c r="D117" s="175" t="e">
        <f>VLOOKUP(B117,#REF!,3,0)</f>
        <v>#REF!</v>
      </c>
      <c r="E117" s="176">
        <v>0</v>
      </c>
      <c r="F117" s="177">
        <v>154.58000000000001</v>
      </c>
      <c r="G117" s="178">
        <f>F117*E117</f>
        <v>0</v>
      </c>
      <c r="H117" s="138"/>
      <c r="I117" s="139"/>
      <c r="J117" s="140"/>
      <c r="K117" s="141"/>
      <c r="L117" s="140"/>
      <c r="M117" s="141"/>
      <c r="N117" s="141"/>
      <c r="O117" s="141"/>
      <c r="P117" s="79" t="s">
        <v>205</v>
      </c>
    </row>
    <row r="118" spans="1:16" s="79" customFormat="1" ht="12.75" hidden="1" customHeight="1" thickTop="1" thickBot="1" x14ac:dyDescent="0.25">
      <c r="A118" s="199" t="s">
        <v>203</v>
      </c>
      <c r="B118" s="200"/>
      <c r="C118" s="200"/>
      <c r="D118" s="200"/>
      <c r="E118" s="154"/>
      <c r="F118" s="68"/>
      <c r="G118" s="69" t="e">
        <f>SUM(G71:G117)</f>
        <v>#REF!</v>
      </c>
      <c r="H118" s="197" t="s">
        <v>5</v>
      </c>
      <c r="I118" s="198"/>
      <c r="J118" s="129">
        <f>SUM(J71:J114)</f>
        <v>0</v>
      </c>
      <c r="K118" s="130">
        <f>SUM(K71:K114)</f>
        <v>0</v>
      </c>
      <c r="L118" s="129">
        <f>SUMIF(L71:L114,"x",$J$24:$J$75)</f>
        <v>0</v>
      </c>
      <c r="M118" s="130"/>
      <c r="N118" s="130">
        <f>SUMIF(N71:N114,"",$J$24:$J$75)</f>
        <v>2088.04</v>
      </c>
      <c r="O118" s="130">
        <f>SUMIF(O71:O114,"",$J$24:$J$75)</f>
        <v>2088.04</v>
      </c>
    </row>
    <row r="119" spans="1:16" s="79" customFormat="1" ht="14.25" customHeight="1" thickTop="1" thickBot="1" x14ac:dyDescent="0.25">
      <c r="A119" s="205" t="s">
        <v>241</v>
      </c>
      <c r="B119" s="206"/>
      <c r="C119" s="206"/>
      <c r="D119" s="206"/>
      <c r="E119" s="169"/>
      <c r="F119" s="142"/>
      <c r="G119" s="143">
        <f>G65</f>
        <v>65506.365592704671</v>
      </c>
      <c r="H119" s="144"/>
      <c r="I119" s="145"/>
      <c r="J119" s="145"/>
      <c r="K119" s="146"/>
      <c r="L119" s="145"/>
      <c r="M119" s="146"/>
      <c r="N119" s="146"/>
      <c r="O119" s="146"/>
    </row>
    <row r="120" spans="1:16" s="79" customFormat="1" ht="12" thickTop="1" x14ac:dyDescent="0.2">
      <c r="A120" s="167"/>
      <c r="B120" s="166"/>
      <c r="C120" s="203"/>
      <c r="D120" s="203"/>
      <c r="E120" s="159"/>
      <c r="F120" s="160"/>
      <c r="G120" s="168"/>
      <c r="H120" s="204"/>
      <c r="I120" s="204"/>
      <c r="J120" s="147"/>
      <c r="K120" s="148"/>
      <c r="L120" s="147"/>
      <c r="M120" s="148"/>
      <c r="N120" s="148"/>
      <c r="O120" s="148"/>
    </row>
    <row r="121" spans="1:16" s="79" customFormat="1" x14ac:dyDescent="0.2">
      <c r="A121" s="161"/>
      <c r="B121" s="161"/>
      <c r="C121" s="149"/>
      <c r="D121" s="162"/>
      <c r="E121" s="163"/>
      <c r="F121" s="164"/>
      <c r="G121" s="149"/>
      <c r="H121" s="149"/>
      <c r="I121" s="149"/>
      <c r="J121" s="149"/>
      <c r="K121" s="149"/>
      <c r="L121" s="84"/>
      <c r="M121" s="84"/>
      <c r="N121" s="84"/>
      <c r="O121" s="84"/>
    </row>
    <row r="122" spans="1:16" s="79" customFormat="1" x14ac:dyDescent="0.2">
      <c r="A122" s="161"/>
      <c r="B122" s="161"/>
      <c r="C122" s="161"/>
      <c r="D122" s="162"/>
      <c r="E122" s="163"/>
      <c r="F122" s="164"/>
      <c r="G122" s="149"/>
      <c r="H122" s="80"/>
      <c r="I122" s="80"/>
      <c r="J122" s="80"/>
      <c r="K122" s="80"/>
      <c r="L122" s="84"/>
    </row>
    <row r="123" spans="1:16" s="79" customFormat="1" x14ac:dyDescent="0.2">
      <c r="A123" s="161"/>
      <c r="B123" s="161"/>
      <c r="C123" s="149"/>
      <c r="D123" s="165"/>
      <c r="E123" s="163"/>
      <c r="F123" s="164"/>
      <c r="G123" s="149"/>
      <c r="H123" s="80"/>
      <c r="I123" s="80"/>
      <c r="J123" s="80"/>
      <c r="K123" s="80"/>
      <c r="L123" s="84"/>
    </row>
    <row r="124" spans="1:16" s="79" customFormat="1" x14ac:dyDescent="0.2">
      <c r="A124" s="161"/>
      <c r="B124" s="161"/>
      <c r="C124" s="149"/>
      <c r="D124" s="162"/>
      <c r="E124" s="163"/>
      <c r="F124" s="164"/>
      <c r="G124" s="149"/>
      <c r="H124" s="80"/>
      <c r="I124" s="80"/>
      <c r="J124" s="80"/>
      <c r="K124" s="80"/>
      <c r="L124" s="84"/>
    </row>
    <row r="125" spans="1:16" s="79" customFormat="1" x14ac:dyDescent="0.2">
      <c r="A125" s="161"/>
      <c r="B125" s="161"/>
      <c r="C125" s="149"/>
      <c r="D125" s="165"/>
      <c r="E125" s="163"/>
      <c r="F125" s="164"/>
      <c r="G125" s="149"/>
      <c r="H125" s="80"/>
      <c r="I125" s="80"/>
      <c r="J125" s="80"/>
      <c r="K125" s="80"/>
      <c r="L125" s="84"/>
    </row>
    <row r="126" spans="1:16" s="79" customFormat="1" x14ac:dyDescent="0.2">
      <c r="A126" s="161"/>
      <c r="B126" s="161"/>
      <c r="C126" s="149"/>
      <c r="D126" s="162"/>
      <c r="E126" s="163" t="e">
        <f>#REF!</f>
        <v>#REF!</v>
      </c>
      <c r="F126" s="164"/>
      <c r="G126" s="149"/>
      <c r="H126" s="80"/>
      <c r="I126" s="80"/>
      <c r="J126" s="80"/>
      <c r="K126" s="80"/>
      <c r="L126" s="84"/>
    </row>
    <row r="127" spans="1:16" s="79" customFormat="1" x14ac:dyDescent="0.2">
      <c r="C127" s="80"/>
      <c r="D127" s="84"/>
      <c r="E127" s="82"/>
      <c r="F127" s="83"/>
      <c r="G127" s="80"/>
      <c r="H127" s="80"/>
      <c r="I127" s="80"/>
      <c r="J127" s="80"/>
      <c r="K127" s="80"/>
      <c r="L127" s="84"/>
    </row>
    <row r="128" spans="1:16" s="79" customFormat="1" x14ac:dyDescent="0.2">
      <c r="C128" s="80"/>
      <c r="D128" s="84"/>
      <c r="E128" s="82"/>
      <c r="F128" s="83"/>
      <c r="G128" s="80"/>
      <c r="H128" s="80"/>
      <c r="I128" s="80"/>
      <c r="J128" s="80"/>
      <c r="K128" s="80"/>
      <c r="L128" s="84"/>
    </row>
    <row r="129" spans="2:12" s="79" customFormat="1" x14ac:dyDescent="0.2">
      <c r="C129" s="80"/>
      <c r="D129" s="81"/>
      <c r="E129" s="82"/>
      <c r="F129" s="83"/>
      <c r="G129" s="80"/>
      <c r="H129" s="80"/>
      <c r="I129" s="80"/>
      <c r="J129" s="80"/>
      <c r="K129" s="80"/>
      <c r="L129" s="84"/>
    </row>
    <row r="130" spans="2:12" s="79" customFormat="1" x14ac:dyDescent="0.2">
      <c r="C130" s="80"/>
      <c r="D130" s="81"/>
      <c r="E130" s="82"/>
      <c r="F130" s="83"/>
      <c r="G130" s="80"/>
      <c r="H130" s="80"/>
      <c r="I130" s="80"/>
      <c r="J130" s="80"/>
      <c r="K130" s="80"/>
      <c r="L130" s="84"/>
    </row>
    <row r="131" spans="2:12" s="79" customFormat="1" x14ac:dyDescent="0.2">
      <c r="C131" s="80"/>
      <c r="D131" s="81"/>
      <c r="E131" s="82"/>
      <c r="F131" s="83"/>
      <c r="L131" s="84"/>
    </row>
    <row r="132" spans="2:12" s="79" customFormat="1" x14ac:dyDescent="0.2">
      <c r="C132" s="80"/>
      <c r="D132" s="84"/>
      <c r="E132" s="82"/>
      <c r="F132" s="83"/>
      <c r="L132" s="84"/>
    </row>
    <row r="133" spans="2:12" s="79" customFormat="1" x14ac:dyDescent="0.2">
      <c r="B133" s="150"/>
      <c r="C133" s="85"/>
      <c r="D133" s="84"/>
      <c r="E133" s="82"/>
      <c r="F133" s="83"/>
      <c r="L133" s="84"/>
    </row>
    <row r="134" spans="2:12" s="79" customFormat="1" x14ac:dyDescent="0.2">
      <c r="C134" s="80"/>
      <c r="D134" s="84"/>
      <c r="E134" s="82"/>
      <c r="F134" s="83"/>
      <c r="L134" s="84"/>
    </row>
    <row r="135" spans="2:12" s="79" customFormat="1" x14ac:dyDescent="0.2">
      <c r="C135" s="80"/>
      <c r="D135" s="86"/>
      <c r="E135" s="82"/>
      <c r="F135" s="83"/>
      <c r="L135" s="84"/>
    </row>
    <row r="136" spans="2:12" s="79" customFormat="1" x14ac:dyDescent="0.2">
      <c r="C136" s="80"/>
      <c r="D136" s="84"/>
      <c r="E136" s="82"/>
      <c r="F136" s="83"/>
      <c r="L136" s="84"/>
    </row>
    <row r="137" spans="2:12" s="79" customFormat="1" x14ac:dyDescent="0.2">
      <c r="C137" s="80"/>
      <c r="D137" s="84"/>
      <c r="E137" s="82"/>
      <c r="F137" s="83"/>
      <c r="L137" s="84"/>
    </row>
    <row r="138" spans="2:12" s="79" customFormat="1" x14ac:dyDescent="0.2">
      <c r="C138" s="80"/>
      <c r="D138" s="84"/>
      <c r="E138" s="82"/>
      <c r="F138" s="83"/>
      <c r="L138" s="84"/>
    </row>
    <row r="139" spans="2:12" s="79" customFormat="1" x14ac:dyDescent="0.2">
      <c r="C139" s="80"/>
      <c r="D139" s="86"/>
      <c r="E139" s="82"/>
      <c r="F139" s="83"/>
      <c r="L139" s="84"/>
    </row>
    <row r="140" spans="2:12" s="79" customFormat="1" x14ac:dyDescent="0.2">
      <c r="C140" s="80"/>
      <c r="D140" s="84"/>
      <c r="E140" s="82"/>
      <c r="F140" s="83"/>
      <c r="L140" s="84"/>
    </row>
    <row r="141" spans="2:12" s="79" customFormat="1" x14ac:dyDescent="0.2">
      <c r="C141" s="80"/>
      <c r="D141" s="84"/>
      <c r="E141" s="82"/>
      <c r="F141" s="83"/>
      <c r="L141" s="84"/>
    </row>
    <row r="142" spans="2:12" s="79" customFormat="1" x14ac:dyDescent="0.2">
      <c r="C142" s="80"/>
      <c r="D142" s="84"/>
      <c r="E142" s="82"/>
      <c r="F142" s="83"/>
      <c r="L142" s="84"/>
    </row>
    <row r="143" spans="2:12" s="79" customFormat="1" x14ac:dyDescent="0.2">
      <c r="C143" s="80"/>
      <c r="D143" s="84"/>
      <c r="E143" s="82"/>
      <c r="F143" s="83"/>
      <c r="L143" s="84"/>
    </row>
    <row r="144" spans="2:12" s="79" customFormat="1" x14ac:dyDescent="0.2">
      <c r="C144" s="80"/>
      <c r="D144" s="84"/>
      <c r="E144" s="82"/>
      <c r="F144" s="83"/>
      <c r="L144" s="84"/>
    </row>
    <row r="145" spans="3:12" s="79" customFormat="1" x14ac:dyDescent="0.2">
      <c r="C145" s="80"/>
      <c r="D145" s="84"/>
      <c r="E145" s="82"/>
      <c r="F145" s="83"/>
      <c r="L145" s="84"/>
    </row>
    <row r="146" spans="3:12" s="79" customFormat="1" x14ac:dyDescent="0.2">
      <c r="C146" s="80"/>
      <c r="D146" s="84"/>
      <c r="E146" s="82"/>
      <c r="F146" s="83"/>
      <c r="L146" s="84"/>
    </row>
    <row r="147" spans="3:12" s="79" customFormat="1" x14ac:dyDescent="0.2">
      <c r="C147" s="80"/>
      <c r="D147" s="84"/>
      <c r="E147" s="82"/>
      <c r="F147" s="83"/>
      <c r="L147" s="84"/>
    </row>
    <row r="148" spans="3:12" s="79" customFormat="1" x14ac:dyDescent="0.2">
      <c r="C148" s="80"/>
      <c r="D148" s="84"/>
      <c r="E148" s="82"/>
      <c r="F148" s="83"/>
      <c r="L148" s="84"/>
    </row>
    <row r="149" spans="3:12" s="79" customFormat="1" x14ac:dyDescent="0.2">
      <c r="C149" s="80"/>
      <c r="D149" s="84"/>
      <c r="E149" s="82"/>
      <c r="F149" s="83"/>
      <c r="L149" s="84"/>
    </row>
    <row r="150" spans="3:12" s="79" customFormat="1" x14ac:dyDescent="0.2">
      <c r="C150" s="80"/>
      <c r="D150" s="84"/>
      <c r="E150" s="82"/>
      <c r="F150" s="83"/>
      <c r="L150" s="84"/>
    </row>
    <row r="151" spans="3:12" s="79" customFormat="1" x14ac:dyDescent="0.2">
      <c r="C151" s="80"/>
      <c r="D151" s="84"/>
      <c r="E151" s="82"/>
      <c r="F151" s="83"/>
      <c r="L151" s="84"/>
    </row>
    <row r="152" spans="3:12" s="79" customFormat="1" x14ac:dyDescent="0.2">
      <c r="C152" s="80"/>
      <c r="D152" s="84"/>
      <c r="E152" s="82"/>
      <c r="F152" s="83"/>
      <c r="L152" s="84"/>
    </row>
    <row r="153" spans="3:12" s="79" customFormat="1" x14ac:dyDescent="0.2">
      <c r="C153" s="80"/>
      <c r="D153" s="84"/>
      <c r="E153" s="82"/>
      <c r="F153" s="83"/>
      <c r="L153" s="84"/>
    </row>
    <row r="154" spans="3:12" s="79" customFormat="1" x14ac:dyDescent="0.2">
      <c r="C154" s="80"/>
      <c r="D154" s="84"/>
      <c r="E154" s="82"/>
      <c r="F154" s="83"/>
      <c r="L154" s="84"/>
    </row>
    <row r="155" spans="3:12" s="79" customFormat="1" x14ac:dyDescent="0.2">
      <c r="C155" s="80"/>
      <c r="D155" s="84"/>
      <c r="E155" s="82"/>
      <c r="F155" s="83"/>
      <c r="L155" s="84"/>
    </row>
    <row r="156" spans="3:12" s="79" customFormat="1" x14ac:dyDescent="0.2">
      <c r="C156" s="80"/>
      <c r="D156" s="84"/>
      <c r="E156" s="82"/>
      <c r="F156" s="83"/>
      <c r="L156" s="84"/>
    </row>
    <row r="157" spans="3:12" s="79" customFormat="1" x14ac:dyDescent="0.2">
      <c r="C157" s="80"/>
      <c r="D157" s="84"/>
      <c r="E157" s="82"/>
      <c r="F157" s="83"/>
      <c r="L157" s="84"/>
    </row>
    <row r="158" spans="3:12" s="79" customFormat="1" x14ac:dyDescent="0.2">
      <c r="C158" s="80"/>
      <c r="D158" s="84"/>
      <c r="E158" s="82"/>
      <c r="F158" s="83"/>
      <c r="L158" s="84"/>
    </row>
    <row r="159" spans="3:12" s="79" customFormat="1" x14ac:dyDescent="0.2">
      <c r="C159" s="80"/>
      <c r="D159" s="84"/>
      <c r="E159" s="82"/>
      <c r="F159" s="83"/>
      <c r="L159" s="84"/>
    </row>
    <row r="160" spans="3:12" s="79" customFormat="1" x14ac:dyDescent="0.2">
      <c r="C160" s="80"/>
      <c r="D160" s="84"/>
      <c r="E160" s="82"/>
      <c r="F160" s="83"/>
      <c r="L160" s="84"/>
    </row>
    <row r="161" spans="3:12" s="79" customFormat="1" x14ac:dyDescent="0.2">
      <c r="C161" s="80"/>
      <c r="D161" s="84"/>
      <c r="E161" s="82"/>
      <c r="F161" s="83"/>
      <c r="L161" s="84"/>
    </row>
    <row r="162" spans="3:12" s="79" customFormat="1" x14ac:dyDescent="0.2">
      <c r="C162" s="80"/>
      <c r="D162" s="84"/>
      <c r="E162" s="82"/>
      <c r="F162" s="83"/>
      <c r="L162" s="84"/>
    </row>
    <row r="163" spans="3:12" s="79" customFormat="1" x14ac:dyDescent="0.2">
      <c r="C163" s="80"/>
      <c r="D163" s="84"/>
      <c r="E163" s="82"/>
      <c r="F163" s="83"/>
      <c r="L163" s="84"/>
    </row>
    <row r="164" spans="3:12" s="79" customFormat="1" x14ac:dyDescent="0.2">
      <c r="C164" s="80"/>
      <c r="D164" s="84"/>
      <c r="E164" s="82"/>
      <c r="F164" s="83"/>
      <c r="L164" s="84"/>
    </row>
    <row r="165" spans="3:12" s="79" customFormat="1" x14ac:dyDescent="0.2">
      <c r="C165" s="80"/>
      <c r="D165" s="84"/>
      <c r="E165" s="82"/>
      <c r="F165" s="83"/>
      <c r="L165" s="84"/>
    </row>
    <row r="166" spans="3:12" s="79" customFormat="1" x14ac:dyDescent="0.2">
      <c r="C166" s="80"/>
      <c r="D166" s="84"/>
      <c r="E166" s="82"/>
      <c r="F166" s="83"/>
      <c r="L166" s="84"/>
    </row>
    <row r="167" spans="3:12" s="79" customFormat="1" x14ac:dyDescent="0.2">
      <c r="C167" s="80"/>
      <c r="D167" s="84"/>
      <c r="E167" s="82"/>
      <c r="F167" s="83"/>
      <c r="L167" s="84"/>
    </row>
    <row r="168" spans="3:12" s="79" customFormat="1" x14ac:dyDescent="0.2">
      <c r="C168" s="80"/>
      <c r="D168" s="84"/>
      <c r="E168" s="82"/>
      <c r="F168" s="83"/>
      <c r="L168" s="84"/>
    </row>
    <row r="169" spans="3:12" s="79" customFormat="1" x14ac:dyDescent="0.2">
      <c r="C169" s="80"/>
      <c r="D169" s="84"/>
      <c r="E169" s="82"/>
      <c r="F169" s="83"/>
      <c r="L169" s="84"/>
    </row>
    <row r="170" spans="3:12" s="79" customFormat="1" x14ac:dyDescent="0.2">
      <c r="C170" s="80"/>
      <c r="D170" s="84"/>
      <c r="E170" s="82"/>
      <c r="F170" s="83"/>
      <c r="L170" s="84"/>
    </row>
    <row r="171" spans="3:12" s="79" customFormat="1" x14ac:dyDescent="0.2">
      <c r="C171" s="80"/>
      <c r="D171" s="84"/>
      <c r="E171" s="82"/>
      <c r="F171" s="83"/>
      <c r="L171" s="84"/>
    </row>
    <row r="172" spans="3:12" s="79" customFormat="1" x14ac:dyDescent="0.2">
      <c r="C172" s="80"/>
      <c r="D172" s="84"/>
      <c r="E172" s="82"/>
      <c r="F172" s="83"/>
      <c r="L172" s="84"/>
    </row>
    <row r="173" spans="3:12" s="79" customFormat="1" x14ac:dyDescent="0.2">
      <c r="C173" s="80"/>
      <c r="D173" s="84"/>
      <c r="E173" s="82"/>
      <c r="F173" s="83"/>
      <c r="L173" s="84"/>
    </row>
    <row r="174" spans="3:12" s="79" customFormat="1" x14ac:dyDescent="0.2">
      <c r="C174" s="80"/>
      <c r="D174" s="84"/>
      <c r="E174" s="82"/>
      <c r="F174" s="83"/>
      <c r="L174" s="84"/>
    </row>
    <row r="175" spans="3:12" s="79" customFormat="1" x14ac:dyDescent="0.2">
      <c r="C175" s="80"/>
      <c r="D175" s="84"/>
      <c r="E175" s="82"/>
      <c r="F175" s="83"/>
      <c r="L175" s="84"/>
    </row>
    <row r="176" spans="3:12" s="79" customFormat="1" x14ac:dyDescent="0.2">
      <c r="C176" s="80"/>
      <c r="D176" s="84"/>
      <c r="E176" s="82"/>
      <c r="F176" s="83"/>
      <c r="L176" s="84"/>
    </row>
    <row r="177" spans="3:12" s="79" customFormat="1" x14ac:dyDescent="0.2">
      <c r="C177" s="80"/>
      <c r="D177" s="84"/>
      <c r="E177" s="82"/>
      <c r="F177" s="83"/>
      <c r="L177" s="84"/>
    </row>
    <row r="178" spans="3:12" s="79" customFormat="1" x14ac:dyDescent="0.2">
      <c r="C178" s="80"/>
      <c r="D178" s="84"/>
      <c r="E178" s="82"/>
      <c r="F178" s="83"/>
      <c r="L178" s="84"/>
    </row>
    <row r="179" spans="3:12" s="79" customFormat="1" x14ac:dyDescent="0.2">
      <c r="C179" s="80"/>
      <c r="D179" s="84"/>
      <c r="E179" s="82"/>
      <c r="F179" s="83"/>
      <c r="L179" s="84"/>
    </row>
    <row r="180" spans="3:12" s="79" customFormat="1" x14ac:dyDescent="0.2">
      <c r="C180" s="80"/>
      <c r="D180" s="84"/>
      <c r="E180" s="82"/>
      <c r="F180" s="83"/>
      <c r="L180" s="84"/>
    </row>
    <row r="181" spans="3:12" s="79" customFormat="1" x14ac:dyDescent="0.2">
      <c r="C181" s="80"/>
      <c r="D181" s="84"/>
      <c r="E181" s="82"/>
      <c r="F181" s="83"/>
      <c r="L181" s="84"/>
    </row>
    <row r="182" spans="3:12" s="79" customFormat="1" x14ac:dyDescent="0.2">
      <c r="C182" s="80"/>
      <c r="D182" s="84"/>
      <c r="E182" s="82"/>
      <c r="F182" s="83"/>
      <c r="L182" s="84"/>
    </row>
    <row r="183" spans="3:12" s="79" customFormat="1" x14ac:dyDescent="0.2">
      <c r="C183" s="80"/>
      <c r="D183" s="84"/>
      <c r="E183" s="82"/>
      <c r="F183" s="83"/>
      <c r="L183" s="84"/>
    </row>
    <row r="184" spans="3:12" s="79" customFormat="1" x14ac:dyDescent="0.2">
      <c r="C184" s="80"/>
      <c r="D184" s="84"/>
      <c r="E184" s="82"/>
      <c r="F184" s="83"/>
      <c r="L184" s="84"/>
    </row>
    <row r="185" spans="3:12" s="79" customFormat="1" x14ac:dyDescent="0.2">
      <c r="C185" s="80"/>
      <c r="D185" s="84"/>
      <c r="E185" s="82"/>
      <c r="F185" s="83"/>
      <c r="L185" s="84"/>
    </row>
    <row r="186" spans="3:12" s="79" customFormat="1" x14ac:dyDescent="0.2">
      <c r="C186" s="80"/>
      <c r="D186" s="84"/>
      <c r="E186" s="82"/>
      <c r="F186" s="83"/>
      <c r="L186" s="84"/>
    </row>
    <row r="187" spans="3:12" s="79" customFormat="1" x14ac:dyDescent="0.2">
      <c r="C187" s="80"/>
      <c r="D187" s="84"/>
      <c r="E187" s="82"/>
      <c r="F187" s="83"/>
      <c r="L187" s="84"/>
    </row>
    <row r="188" spans="3:12" s="79" customFormat="1" x14ac:dyDescent="0.2">
      <c r="C188" s="80"/>
      <c r="D188" s="84"/>
      <c r="E188" s="82"/>
      <c r="F188" s="83"/>
      <c r="L188" s="84"/>
    </row>
    <row r="189" spans="3:12" s="79" customFormat="1" x14ac:dyDescent="0.2">
      <c r="C189" s="80"/>
      <c r="D189" s="84"/>
      <c r="E189" s="82"/>
      <c r="F189" s="83"/>
      <c r="L189" s="84"/>
    </row>
    <row r="190" spans="3:12" s="79" customFormat="1" x14ac:dyDescent="0.2">
      <c r="C190" s="80"/>
      <c r="D190" s="84"/>
      <c r="E190" s="82"/>
      <c r="F190" s="83"/>
      <c r="L190" s="84"/>
    </row>
    <row r="191" spans="3:12" s="79" customFormat="1" x14ac:dyDescent="0.2">
      <c r="C191" s="80"/>
      <c r="D191" s="84"/>
      <c r="E191" s="82"/>
      <c r="F191" s="83"/>
      <c r="L191" s="84"/>
    </row>
    <row r="192" spans="3:12" s="79" customFormat="1" x14ac:dyDescent="0.2">
      <c r="C192" s="80"/>
      <c r="D192" s="84"/>
      <c r="E192" s="82"/>
      <c r="F192" s="83"/>
      <c r="L192" s="84"/>
    </row>
    <row r="193" spans="3:12" s="79" customFormat="1" x14ac:dyDescent="0.2">
      <c r="C193" s="80"/>
      <c r="D193" s="84"/>
      <c r="E193" s="82"/>
      <c r="F193" s="83"/>
      <c r="L193" s="84"/>
    </row>
    <row r="194" spans="3:12" s="79" customFormat="1" x14ac:dyDescent="0.2">
      <c r="C194" s="80"/>
      <c r="D194" s="84"/>
      <c r="E194" s="82"/>
      <c r="F194" s="83"/>
      <c r="L194" s="84"/>
    </row>
    <row r="195" spans="3:12" s="79" customFormat="1" x14ac:dyDescent="0.2">
      <c r="C195" s="80"/>
      <c r="D195" s="84"/>
      <c r="E195" s="82"/>
      <c r="F195" s="83"/>
      <c r="L195" s="84"/>
    </row>
    <row r="196" spans="3:12" s="79" customFormat="1" x14ac:dyDescent="0.2">
      <c r="C196" s="80"/>
      <c r="D196" s="84"/>
      <c r="E196" s="82"/>
      <c r="F196" s="83"/>
      <c r="L196" s="84"/>
    </row>
    <row r="197" spans="3:12" s="79" customFormat="1" x14ac:dyDescent="0.2">
      <c r="C197" s="80"/>
      <c r="D197" s="84"/>
      <c r="E197" s="82"/>
      <c r="F197" s="83"/>
      <c r="L197" s="84"/>
    </row>
    <row r="198" spans="3:12" s="79" customFormat="1" x14ac:dyDescent="0.2">
      <c r="C198" s="80"/>
      <c r="D198" s="84"/>
      <c r="E198" s="82"/>
      <c r="F198" s="83"/>
      <c r="L198" s="84"/>
    </row>
    <row r="199" spans="3:12" s="79" customFormat="1" x14ac:dyDescent="0.2">
      <c r="C199" s="80"/>
      <c r="D199" s="84"/>
      <c r="E199" s="82"/>
      <c r="F199" s="83"/>
      <c r="L199" s="84"/>
    </row>
    <row r="200" spans="3:12" s="79" customFormat="1" x14ac:dyDescent="0.2">
      <c r="C200" s="80"/>
      <c r="D200" s="84"/>
      <c r="E200" s="82"/>
      <c r="F200" s="83"/>
      <c r="L200" s="84"/>
    </row>
    <row r="201" spans="3:12" s="79" customFormat="1" x14ac:dyDescent="0.2">
      <c r="C201" s="80"/>
      <c r="D201" s="84"/>
      <c r="E201" s="82"/>
      <c r="F201" s="83"/>
      <c r="L201" s="84"/>
    </row>
    <row r="202" spans="3:12" s="79" customFormat="1" x14ac:dyDescent="0.2">
      <c r="C202" s="80"/>
      <c r="D202" s="84"/>
      <c r="E202" s="82"/>
      <c r="F202" s="83"/>
      <c r="L202" s="84"/>
    </row>
    <row r="203" spans="3:12" s="79" customFormat="1" x14ac:dyDescent="0.2">
      <c r="C203" s="80"/>
      <c r="D203" s="84"/>
      <c r="E203" s="82"/>
      <c r="F203" s="83"/>
      <c r="L203" s="84"/>
    </row>
    <row r="204" spans="3:12" s="79" customFormat="1" x14ac:dyDescent="0.2">
      <c r="C204" s="80"/>
      <c r="D204" s="84"/>
      <c r="E204" s="82"/>
      <c r="F204" s="83"/>
      <c r="L204" s="84"/>
    </row>
    <row r="205" spans="3:12" s="79" customFormat="1" x14ac:dyDescent="0.2">
      <c r="C205" s="80"/>
      <c r="D205" s="84"/>
      <c r="E205" s="82"/>
      <c r="F205" s="83"/>
      <c r="L205" s="84"/>
    </row>
    <row r="206" spans="3:12" s="79" customFormat="1" x14ac:dyDescent="0.2">
      <c r="C206" s="80"/>
      <c r="D206" s="84"/>
      <c r="E206" s="82"/>
      <c r="F206" s="83"/>
      <c r="L206" s="84"/>
    </row>
    <row r="207" spans="3:12" s="79" customFormat="1" x14ac:dyDescent="0.2">
      <c r="C207" s="80"/>
      <c r="D207" s="84"/>
      <c r="E207" s="82"/>
      <c r="F207" s="83"/>
      <c r="L207" s="84"/>
    </row>
    <row r="208" spans="3:12" s="79" customFormat="1" x14ac:dyDescent="0.2">
      <c r="C208" s="80"/>
      <c r="D208" s="84"/>
      <c r="E208" s="82"/>
      <c r="F208" s="83"/>
      <c r="L208" s="84"/>
    </row>
    <row r="209" spans="3:12" s="79" customFormat="1" x14ac:dyDescent="0.2">
      <c r="C209" s="80"/>
      <c r="D209" s="84"/>
      <c r="E209" s="82"/>
      <c r="F209" s="83"/>
      <c r="L209" s="84"/>
    </row>
    <row r="210" spans="3:12" s="79" customFormat="1" x14ac:dyDescent="0.2">
      <c r="C210" s="80"/>
      <c r="D210" s="84"/>
      <c r="E210" s="82"/>
      <c r="F210" s="83"/>
      <c r="L210" s="84"/>
    </row>
    <row r="211" spans="3:12" s="79" customFormat="1" x14ac:dyDescent="0.2">
      <c r="C211" s="80"/>
      <c r="D211" s="84"/>
      <c r="E211" s="82"/>
      <c r="F211" s="83"/>
      <c r="L211" s="84"/>
    </row>
    <row r="212" spans="3:12" s="79" customFormat="1" x14ac:dyDescent="0.2">
      <c r="C212" s="80"/>
      <c r="D212" s="84"/>
      <c r="E212" s="82"/>
      <c r="F212" s="83"/>
      <c r="L212" s="84"/>
    </row>
    <row r="213" spans="3:12" s="79" customFormat="1" x14ac:dyDescent="0.2">
      <c r="C213" s="80"/>
      <c r="D213" s="84"/>
      <c r="E213" s="82"/>
      <c r="F213" s="83"/>
      <c r="L213" s="84"/>
    </row>
    <row r="214" spans="3:12" s="79" customFormat="1" x14ac:dyDescent="0.2">
      <c r="C214" s="80"/>
      <c r="D214" s="84"/>
      <c r="E214" s="82"/>
      <c r="F214" s="83"/>
      <c r="L214" s="84"/>
    </row>
    <row r="215" spans="3:12" s="79" customFormat="1" x14ac:dyDescent="0.2">
      <c r="C215" s="80"/>
      <c r="D215" s="84"/>
      <c r="E215" s="82"/>
      <c r="F215" s="83"/>
      <c r="L215" s="84"/>
    </row>
    <row r="216" spans="3:12" s="79" customFormat="1" x14ac:dyDescent="0.2">
      <c r="C216" s="80"/>
      <c r="D216" s="84"/>
      <c r="E216" s="82"/>
      <c r="F216" s="83"/>
      <c r="L216" s="84"/>
    </row>
    <row r="217" spans="3:12" s="79" customFormat="1" x14ac:dyDescent="0.2">
      <c r="C217" s="80"/>
      <c r="D217" s="84"/>
      <c r="E217" s="82"/>
      <c r="F217" s="83"/>
      <c r="L217" s="84"/>
    </row>
    <row r="218" spans="3:12" s="79" customFormat="1" x14ac:dyDescent="0.2">
      <c r="C218" s="80"/>
      <c r="D218" s="84"/>
      <c r="E218" s="82"/>
      <c r="F218" s="83"/>
      <c r="L218" s="84"/>
    </row>
    <row r="219" spans="3:12" s="79" customFormat="1" x14ac:dyDescent="0.2">
      <c r="C219" s="80"/>
      <c r="D219" s="84"/>
      <c r="E219" s="82"/>
      <c r="F219" s="83"/>
      <c r="L219" s="84"/>
    </row>
    <row r="220" spans="3:12" s="79" customFormat="1" x14ac:dyDescent="0.2">
      <c r="C220" s="80"/>
      <c r="D220" s="84"/>
      <c r="E220" s="82"/>
      <c r="F220" s="83"/>
      <c r="L220" s="84"/>
    </row>
    <row r="221" spans="3:12" s="79" customFormat="1" x14ac:dyDescent="0.2">
      <c r="C221" s="80"/>
      <c r="D221" s="84"/>
      <c r="E221" s="82"/>
      <c r="F221" s="83"/>
      <c r="L221" s="84"/>
    </row>
    <row r="222" spans="3:12" s="79" customFormat="1" x14ac:dyDescent="0.2">
      <c r="C222" s="80"/>
      <c r="D222" s="84"/>
      <c r="E222" s="82"/>
      <c r="F222" s="83"/>
      <c r="L222" s="84"/>
    </row>
    <row r="223" spans="3:12" s="79" customFormat="1" x14ac:dyDescent="0.2">
      <c r="C223" s="80"/>
      <c r="D223" s="84"/>
      <c r="E223" s="82"/>
      <c r="F223" s="83"/>
      <c r="L223" s="84"/>
    </row>
    <row r="224" spans="3:12" s="79" customFormat="1" x14ac:dyDescent="0.2">
      <c r="C224" s="80"/>
      <c r="D224" s="84"/>
      <c r="E224" s="82"/>
      <c r="F224" s="83"/>
      <c r="L224" s="84"/>
    </row>
    <row r="225" spans="3:12" s="79" customFormat="1" x14ac:dyDescent="0.2">
      <c r="C225" s="80"/>
      <c r="D225" s="84"/>
      <c r="E225" s="82"/>
      <c r="F225" s="83"/>
      <c r="L225" s="84"/>
    </row>
    <row r="226" spans="3:12" s="79" customFormat="1" x14ac:dyDescent="0.2">
      <c r="C226" s="80"/>
      <c r="D226" s="84"/>
      <c r="E226" s="82"/>
      <c r="F226" s="83"/>
      <c r="L226" s="84"/>
    </row>
    <row r="227" spans="3:12" s="79" customFormat="1" x14ac:dyDescent="0.2">
      <c r="C227" s="80"/>
      <c r="D227" s="84"/>
      <c r="E227" s="82"/>
      <c r="F227" s="83"/>
      <c r="L227" s="84"/>
    </row>
    <row r="228" spans="3:12" s="79" customFormat="1" x14ac:dyDescent="0.2">
      <c r="C228" s="80"/>
      <c r="D228" s="84"/>
      <c r="E228" s="82"/>
      <c r="F228" s="83"/>
      <c r="L228" s="84"/>
    </row>
    <row r="229" spans="3:12" s="79" customFormat="1" x14ac:dyDescent="0.2">
      <c r="C229" s="80"/>
      <c r="D229" s="84"/>
      <c r="E229" s="82"/>
      <c r="F229" s="83"/>
      <c r="L229" s="84"/>
    </row>
    <row r="230" spans="3:12" s="79" customFormat="1" x14ac:dyDescent="0.2">
      <c r="C230" s="80"/>
      <c r="D230" s="84"/>
      <c r="E230" s="82"/>
      <c r="F230" s="83"/>
      <c r="L230" s="84"/>
    </row>
    <row r="231" spans="3:12" s="79" customFormat="1" x14ac:dyDescent="0.2">
      <c r="C231" s="80"/>
      <c r="D231" s="84"/>
      <c r="E231" s="82"/>
      <c r="F231" s="83"/>
      <c r="L231" s="84"/>
    </row>
    <row r="232" spans="3:12" s="79" customFormat="1" x14ac:dyDescent="0.2">
      <c r="C232" s="80"/>
      <c r="D232" s="84"/>
      <c r="E232" s="82"/>
      <c r="F232" s="83"/>
      <c r="L232" s="84"/>
    </row>
    <row r="233" spans="3:12" s="79" customFormat="1" x14ac:dyDescent="0.2">
      <c r="C233" s="80"/>
      <c r="D233" s="84"/>
      <c r="E233" s="82"/>
      <c r="F233" s="83"/>
      <c r="L233" s="84"/>
    </row>
    <row r="234" spans="3:12" s="79" customFormat="1" x14ac:dyDescent="0.2">
      <c r="C234" s="80"/>
      <c r="D234" s="84"/>
      <c r="E234" s="82"/>
      <c r="F234" s="83"/>
      <c r="L234" s="84"/>
    </row>
    <row r="235" spans="3:12" s="79" customFormat="1" x14ac:dyDescent="0.2">
      <c r="C235" s="80"/>
      <c r="D235" s="84"/>
      <c r="E235" s="82"/>
      <c r="F235" s="83"/>
      <c r="L235" s="84"/>
    </row>
    <row r="236" spans="3:12" s="79" customFormat="1" x14ac:dyDescent="0.2">
      <c r="C236" s="80"/>
      <c r="D236" s="84"/>
      <c r="E236" s="82"/>
      <c r="F236" s="83"/>
      <c r="L236" s="84"/>
    </row>
    <row r="237" spans="3:12" s="79" customFormat="1" x14ac:dyDescent="0.2">
      <c r="C237" s="80"/>
      <c r="D237" s="84"/>
      <c r="E237" s="82"/>
      <c r="F237" s="83"/>
      <c r="L237" s="84"/>
    </row>
    <row r="238" spans="3:12" s="79" customFormat="1" x14ac:dyDescent="0.2">
      <c r="C238" s="80"/>
      <c r="D238" s="84"/>
      <c r="E238" s="82"/>
      <c r="F238" s="83"/>
      <c r="L238" s="84"/>
    </row>
    <row r="239" spans="3:12" s="79" customFormat="1" x14ac:dyDescent="0.2">
      <c r="C239" s="80"/>
      <c r="D239" s="84"/>
      <c r="E239" s="82"/>
      <c r="F239" s="83"/>
      <c r="L239" s="84"/>
    </row>
    <row r="240" spans="3:12" s="79" customFormat="1" x14ac:dyDescent="0.2">
      <c r="C240" s="80"/>
      <c r="D240" s="84"/>
      <c r="E240" s="82"/>
      <c r="F240" s="83"/>
      <c r="L240" s="84"/>
    </row>
    <row r="241" spans="2:12" s="79" customFormat="1" x14ac:dyDescent="0.2">
      <c r="C241" s="80"/>
      <c r="D241" s="84"/>
      <c r="E241" s="82"/>
      <c r="F241" s="83"/>
      <c r="L241" s="84"/>
    </row>
    <row r="242" spans="2:12" s="79" customFormat="1" x14ac:dyDescent="0.2">
      <c r="C242" s="80"/>
      <c r="D242" s="84"/>
      <c r="E242" s="82"/>
      <c r="F242" s="83"/>
      <c r="L242" s="84"/>
    </row>
    <row r="243" spans="2:12" s="79" customFormat="1" x14ac:dyDescent="0.2">
      <c r="C243" s="80"/>
      <c r="D243" s="84"/>
      <c r="E243" s="82"/>
      <c r="F243" s="83"/>
      <c r="L243" s="84"/>
    </row>
    <row r="244" spans="2:12" s="79" customFormat="1" x14ac:dyDescent="0.2">
      <c r="C244" s="80"/>
      <c r="D244" s="84"/>
      <c r="E244" s="82"/>
      <c r="F244" s="83"/>
      <c r="L244" s="84"/>
    </row>
    <row r="245" spans="2:12" s="79" customFormat="1" x14ac:dyDescent="0.2">
      <c r="C245" s="80"/>
      <c r="D245" s="84"/>
      <c r="E245" s="82"/>
      <c r="F245" s="83"/>
      <c r="L245" s="84"/>
    </row>
    <row r="246" spans="2:12" s="79" customFormat="1" x14ac:dyDescent="0.2">
      <c r="C246" s="80"/>
      <c r="D246" s="84"/>
      <c r="E246" s="82"/>
      <c r="F246" s="83"/>
      <c r="L246" s="84"/>
    </row>
    <row r="247" spans="2:12" s="79" customFormat="1" x14ac:dyDescent="0.2">
      <c r="C247" s="80"/>
      <c r="D247" s="84"/>
      <c r="E247" s="82"/>
      <c r="F247" s="83"/>
      <c r="L247" s="84"/>
    </row>
    <row r="248" spans="2:12" s="79" customFormat="1" x14ac:dyDescent="0.2">
      <c r="C248" s="80"/>
      <c r="D248" s="84"/>
      <c r="E248" s="82"/>
      <c r="F248" s="83"/>
      <c r="L248" s="84"/>
    </row>
    <row r="249" spans="2:12" s="79" customFormat="1" x14ac:dyDescent="0.2">
      <c r="C249" s="80"/>
      <c r="D249" s="84"/>
      <c r="E249" s="82"/>
      <c r="F249" s="83"/>
      <c r="L249" s="84"/>
    </row>
    <row r="250" spans="2:12" s="79" customFormat="1" x14ac:dyDescent="0.2">
      <c r="C250" s="80"/>
      <c r="D250" s="84"/>
      <c r="E250" s="82"/>
      <c r="F250" s="83"/>
      <c r="L250" s="84"/>
    </row>
    <row r="251" spans="2:12" s="79" customFormat="1" x14ac:dyDescent="0.2">
      <c r="C251" s="80"/>
      <c r="D251" s="84"/>
      <c r="E251" s="82"/>
      <c r="F251" s="83"/>
      <c r="L251" s="84"/>
    </row>
    <row r="252" spans="2:12" s="79" customFormat="1" x14ac:dyDescent="0.2">
      <c r="C252" s="80"/>
      <c r="D252" s="84"/>
      <c r="E252" s="82"/>
      <c r="F252" s="83"/>
      <c r="L252" s="84"/>
    </row>
    <row r="253" spans="2:12" s="79" customFormat="1" x14ac:dyDescent="0.2">
      <c r="C253" s="80"/>
      <c r="D253" s="84"/>
      <c r="E253" s="82"/>
      <c r="F253" s="83"/>
      <c r="L253" s="84"/>
    </row>
    <row r="254" spans="2:12" s="79" customFormat="1" x14ac:dyDescent="0.2">
      <c r="C254" s="80"/>
      <c r="D254" s="84"/>
      <c r="E254" s="82"/>
      <c r="F254" s="83"/>
      <c r="L254" s="84"/>
    </row>
    <row r="255" spans="2:12" x14ac:dyDescent="0.2">
      <c r="B255" s="79"/>
      <c r="C255" s="80"/>
      <c r="D255" s="84"/>
      <c r="E255" s="82"/>
      <c r="F255" s="83"/>
      <c r="G255" s="79"/>
      <c r="H255" s="79"/>
      <c r="I255" s="79"/>
      <c r="J255" s="79"/>
      <c r="K255" s="79"/>
      <c r="L255" s="88"/>
    </row>
    <row r="256" spans="2:12" x14ac:dyDescent="0.2">
      <c r="B256" s="79"/>
      <c r="C256" s="80"/>
      <c r="D256" s="84"/>
      <c r="E256" s="82"/>
      <c r="F256" s="83"/>
      <c r="G256" s="79"/>
      <c r="H256" s="79"/>
      <c r="I256" s="79"/>
      <c r="J256" s="79"/>
      <c r="K256" s="79"/>
      <c r="L256" s="88"/>
    </row>
    <row r="257" spans="2:12" x14ac:dyDescent="0.2">
      <c r="B257" s="79"/>
      <c r="C257" s="80"/>
      <c r="D257" s="84"/>
      <c r="E257" s="82"/>
      <c r="F257" s="83"/>
      <c r="G257" s="79"/>
      <c r="H257" s="79"/>
      <c r="I257" s="79"/>
      <c r="J257" s="79"/>
      <c r="K257" s="79"/>
      <c r="L257" s="88"/>
    </row>
    <row r="258" spans="2:12" x14ac:dyDescent="0.2">
      <c r="B258" s="79"/>
      <c r="C258" s="80"/>
      <c r="D258" s="84"/>
      <c r="E258" s="82"/>
      <c r="F258" s="83"/>
      <c r="G258" s="79"/>
      <c r="H258" s="79"/>
      <c r="I258" s="79"/>
      <c r="J258" s="79"/>
      <c r="K258" s="79"/>
      <c r="L258" s="88"/>
    </row>
    <row r="259" spans="2:12" x14ac:dyDescent="0.2">
      <c r="B259" s="79"/>
      <c r="C259" s="80"/>
      <c r="D259" s="84"/>
      <c r="E259" s="82"/>
      <c r="F259" s="83"/>
      <c r="G259" s="79"/>
      <c r="H259" s="79"/>
      <c r="I259" s="79"/>
      <c r="J259" s="79"/>
      <c r="K259" s="79"/>
      <c r="L259" s="88"/>
    </row>
    <row r="260" spans="2:12" x14ac:dyDescent="0.2">
      <c r="B260" s="79"/>
      <c r="C260" s="80"/>
      <c r="D260" s="84"/>
      <c r="E260" s="82"/>
      <c r="F260" s="83"/>
      <c r="G260" s="79"/>
      <c r="H260" s="79"/>
      <c r="I260" s="79"/>
      <c r="J260" s="79"/>
      <c r="K260" s="79"/>
      <c r="L260" s="88"/>
    </row>
    <row r="261" spans="2:12" x14ac:dyDescent="0.2">
      <c r="B261" s="79"/>
      <c r="C261" s="80"/>
      <c r="D261" s="84"/>
      <c r="E261" s="82"/>
      <c r="F261" s="83"/>
      <c r="G261" s="79"/>
      <c r="H261" s="79"/>
      <c r="I261" s="79"/>
      <c r="J261" s="79"/>
      <c r="K261" s="79"/>
      <c r="L261" s="88"/>
    </row>
    <row r="262" spans="2:12" x14ac:dyDescent="0.2">
      <c r="B262" s="79"/>
      <c r="C262" s="80"/>
      <c r="D262" s="84"/>
      <c r="E262" s="82"/>
      <c r="F262" s="83"/>
      <c r="G262" s="79"/>
      <c r="H262" s="79"/>
      <c r="I262" s="79"/>
      <c r="J262" s="79"/>
      <c r="K262" s="79"/>
      <c r="L262" s="88"/>
    </row>
    <row r="263" spans="2:12" x14ac:dyDescent="0.2">
      <c r="B263" s="79"/>
      <c r="C263" s="80"/>
      <c r="D263" s="84"/>
      <c r="E263" s="82"/>
      <c r="F263" s="83"/>
      <c r="G263" s="79"/>
      <c r="H263" s="79"/>
      <c r="I263" s="79"/>
      <c r="J263" s="79"/>
      <c r="K263" s="79"/>
      <c r="L263" s="88"/>
    </row>
    <row r="264" spans="2:12" x14ac:dyDescent="0.2">
      <c r="B264" s="79"/>
      <c r="C264" s="80"/>
      <c r="D264" s="84"/>
      <c r="E264" s="82"/>
      <c r="F264" s="83"/>
      <c r="G264" s="79"/>
      <c r="H264" s="79"/>
      <c r="I264" s="79"/>
      <c r="J264" s="79"/>
      <c r="K264" s="79"/>
      <c r="L264" s="88"/>
    </row>
    <row r="265" spans="2:12" x14ac:dyDescent="0.2">
      <c r="B265" s="79"/>
      <c r="C265" s="80"/>
      <c r="D265" s="84"/>
      <c r="E265" s="82"/>
      <c r="F265" s="83"/>
      <c r="G265" s="79"/>
      <c r="H265" s="79"/>
      <c r="I265" s="79"/>
      <c r="J265" s="79"/>
      <c r="K265" s="79"/>
      <c r="L265" s="88"/>
    </row>
    <row r="266" spans="2:12" x14ac:dyDescent="0.2">
      <c r="B266" s="79"/>
      <c r="C266" s="80"/>
      <c r="D266" s="84"/>
      <c r="E266" s="82"/>
      <c r="F266" s="83"/>
      <c r="G266" s="79"/>
      <c r="H266" s="79"/>
      <c r="I266" s="79"/>
      <c r="J266" s="79"/>
      <c r="K266" s="79"/>
      <c r="L266" s="88"/>
    </row>
    <row r="267" spans="2:12" x14ac:dyDescent="0.2">
      <c r="B267" s="79"/>
      <c r="C267" s="80"/>
      <c r="D267" s="84"/>
      <c r="E267" s="82"/>
      <c r="F267" s="83"/>
      <c r="G267" s="79"/>
      <c r="H267" s="79"/>
      <c r="I267" s="79"/>
      <c r="J267" s="79"/>
      <c r="K267" s="79"/>
      <c r="L267" s="88"/>
    </row>
    <row r="268" spans="2:12" x14ac:dyDescent="0.2">
      <c r="B268" s="79"/>
      <c r="C268" s="80"/>
      <c r="D268" s="84"/>
      <c r="E268" s="82"/>
      <c r="F268" s="83"/>
      <c r="G268" s="79"/>
      <c r="H268" s="79"/>
      <c r="I268" s="79"/>
      <c r="J268" s="79"/>
      <c r="K268" s="79"/>
      <c r="L268" s="88"/>
    </row>
    <row r="269" spans="2:12" x14ac:dyDescent="0.2">
      <c r="B269" s="79"/>
      <c r="C269" s="80"/>
      <c r="D269" s="84"/>
      <c r="E269" s="82"/>
      <c r="F269" s="83"/>
      <c r="G269" s="79"/>
      <c r="H269" s="79"/>
      <c r="I269" s="79"/>
      <c r="J269" s="79"/>
      <c r="K269" s="79"/>
      <c r="L269" s="88"/>
    </row>
    <row r="270" spans="2:12" x14ac:dyDescent="0.2">
      <c r="B270" s="79"/>
      <c r="C270" s="80"/>
      <c r="D270" s="84"/>
      <c r="E270" s="82"/>
      <c r="F270" s="83"/>
      <c r="G270" s="79"/>
      <c r="H270" s="79"/>
      <c r="I270" s="79"/>
      <c r="J270" s="79"/>
      <c r="K270" s="79"/>
      <c r="L270" s="88"/>
    </row>
    <row r="271" spans="2:12" x14ac:dyDescent="0.2">
      <c r="B271" s="79"/>
      <c r="C271" s="80"/>
      <c r="D271" s="84"/>
      <c r="E271" s="82"/>
      <c r="F271" s="83"/>
      <c r="G271" s="79"/>
      <c r="H271" s="79"/>
      <c r="I271" s="79"/>
      <c r="J271" s="79"/>
      <c r="K271" s="79"/>
      <c r="L271" s="88"/>
    </row>
    <row r="286" spans="4:4" ht="12.75" x14ac:dyDescent="0.2">
      <c r="D286" s="152"/>
    </row>
  </sheetData>
  <mergeCells count="15">
    <mergeCell ref="L12:M12"/>
    <mergeCell ref="N12:O12"/>
    <mergeCell ref="F1:G1"/>
    <mergeCell ref="F11:G12"/>
    <mergeCell ref="H11:I11"/>
    <mergeCell ref="E7:G7"/>
    <mergeCell ref="H65:I65"/>
    <mergeCell ref="H70:I70"/>
    <mergeCell ref="A65:D65"/>
    <mergeCell ref="A70:D70"/>
    <mergeCell ref="C120:D120"/>
    <mergeCell ref="H120:I120"/>
    <mergeCell ref="H118:I118"/>
    <mergeCell ref="A118:D118"/>
    <mergeCell ref="A119:D119"/>
  </mergeCells>
  <conditionalFormatting sqref="B71:B117 B14:B15 B24:B28 B34:B43 B56:B64">
    <cfRule type="expression" dxfId="68" priority="95" stopIfTrue="1">
      <formula>D14=" "</formula>
    </cfRule>
  </conditionalFormatting>
  <conditionalFormatting sqref="D100:D117 C71:C117 C14:D15 C24:D28 C34:D43 C56:D64">
    <cfRule type="expression" dxfId="67" priority="94" stopIfTrue="1">
      <formula>D14=" "</formula>
    </cfRule>
  </conditionalFormatting>
  <conditionalFormatting sqref="B109:B112 B71:B105">
    <cfRule type="expression" dxfId="66" priority="69" stopIfTrue="1">
      <formula>D71=" "</formula>
    </cfRule>
  </conditionalFormatting>
  <conditionalFormatting sqref="C109:C112 C80:D99 C78 D71:D79">
    <cfRule type="expression" dxfId="65" priority="68" stopIfTrue="1">
      <formula>D71=" "</formula>
    </cfRule>
  </conditionalFormatting>
  <conditionalFormatting sqref="C101:D105 C108:D109 C111:D111 C73 C76:D76 C78:D78">
    <cfRule type="expression" dxfId="64" priority="67" stopIfTrue="1">
      <formula>D73=" "</formula>
    </cfRule>
  </conditionalFormatting>
  <conditionalFormatting sqref="C101:D105 C108:D109 C111:D111 C73 C76:D76 C78:D78">
    <cfRule type="expression" dxfId="63" priority="66" stopIfTrue="1">
      <formula>D73=" "</formula>
    </cfRule>
  </conditionalFormatting>
  <conditionalFormatting sqref="C101:D105 C108:D109 C111:D111 C73 C76:D76 C78:D78">
    <cfRule type="expression" dxfId="62" priority="65" stopIfTrue="1">
      <formula>D73=" "</formula>
    </cfRule>
  </conditionalFormatting>
  <conditionalFormatting sqref="B110">
    <cfRule type="expression" dxfId="61" priority="62" stopIfTrue="1">
      <formula>D110=" "</formula>
    </cfRule>
  </conditionalFormatting>
  <conditionalFormatting sqref="C110:D110">
    <cfRule type="expression" dxfId="60" priority="61" stopIfTrue="1">
      <formula>D110=" "</formula>
    </cfRule>
  </conditionalFormatting>
  <conditionalFormatting sqref="C112:D112">
    <cfRule type="expression" dxfId="59" priority="60" stopIfTrue="1">
      <formula>D112=" "</formula>
    </cfRule>
  </conditionalFormatting>
  <conditionalFormatting sqref="C109:D109">
    <cfRule type="expression" dxfId="58" priority="59" stopIfTrue="1">
      <formula>D109=" "</formula>
    </cfRule>
  </conditionalFormatting>
  <conditionalFormatting sqref="C103:C105">
    <cfRule type="expression" dxfId="57" priority="58" stopIfTrue="1">
      <formula>D103=" "</formula>
    </cfRule>
  </conditionalFormatting>
  <conditionalFormatting sqref="C103:C105">
    <cfRule type="expression" dxfId="56" priority="57" stopIfTrue="1">
      <formula>D103=" "</formula>
    </cfRule>
  </conditionalFormatting>
  <conditionalFormatting sqref="C103:C105">
    <cfRule type="expression" dxfId="55" priority="56" stopIfTrue="1">
      <formula>D103=" "</formula>
    </cfRule>
  </conditionalFormatting>
  <conditionalFormatting sqref="C103:C105">
    <cfRule type="expression" dxfId="54" priority="55" stopIfTrue="1">
      <formula>D103=" "</formula>
    </cfRule>
  </conditionalFormatting>
  <conditionalFormatting sqref="C103:C105">
    <cfRule type="expression" dxfId="53" priority="54" stopIfTrue="1">
      <formula>D103=" "</formula>
    </cfRule>
  </conditionalFormatting>
  <conditionalFormatting sqref="C103:D105">
    <cfRule type="expression" dxfId="52" priority="53" stopIfTrue="1">
      <formula>D103=" "</formula>
    </cfRule>
  </conditionalFormatting>
  <conditionalFormatting sqref="C101:C102">
    <cfRule type="expression" dxfId="51" priority="52" stopIfTrue="1">
      <formula>D101=" "</formula>
    </cfRule>
  </conditionalFormatting>
  <conditionalFormatting sqref="C101:C102">
    <cfRule type="expression" dxfId="50" priority="51" stopIfTrue="1">
      <formula>D101=" "</formula>
    </cfRule>
  </conditionalFormatting>
  <conditionalFormatting sqref="C101:C102">
    <cfRule type="expression" dxfId="49" priority="50" stopIfTrue="1">
      <formula>D101=" "</formula>
    </cfRule>
  </conditionalFormatting>
  <conditionalFormatting sqref="C101:C102">
    <cfRule type="expression" dxfId="48" priority="49" stopIfTrue="1">
      <formula>D101=" "</formula>
    </cfRule>
  </conditionalFormatting>
  <conditionalFormatting sqref="C101:C102">
    <cfRule type="expression" dxfId="47" priority="48" stopIfTrue="1">
      <formula>D101=" "</formula>
    </cfRule>
  </conditionalFormatting>
  <conditionalFormatting sqref="C101:D102">
    <cfRule type="expression" dxfId="46" priority="47" stopIfTrue="1">
      <formula>D101=" "</formula>
    </cfRule>
  </conditionalFormatting>
  <conditionalFormatting sqref="B108">
    <cfRule type="expression" dxfId="45" priority="46" stopIfTrue="1">
      <formula>D108=" "</formula>
    </cfRule>
  </conditionalFormatting>
  <conditionalFormatting sqref="B108">
    <cfRule type="expression" dxfId="44" priority="45" stopIfTrue="1">
      <formula>D108=" "</formula>
    </cfRule>
  </conditionalFormatting>
  <conditionalFormatting sqref="B108">
    <cfRule type="expression" dxfId="43" priority="44" stopIfTrue="1">
      <formula>D108=" "</formula>
    </cfRule>
  </conditionalFormatting>
  <conditionalFormatting sqref="B108">
    <cfRule type="expression" dxfId="42" priority="43" stopIfTrue="1">
      <formula>D108=" "</formula>
    </cfRule>
  </conditionalFormatting>
  <conditionalFormatting sqref="B108">
    <cfRule type="expression" dxfId="41" priority="42" stopIfTrue="1">
      <formula>D108=" "</formula>
    </cfRule>
  </conditionalFormatting>
  <conditionalFormatting sqref="B108">
    <cfRule type="expression" dxfId="40" priority="41" stopIfTrue="1">
      <formula>D108=" "</formula>
    </cfRule>
  </conditionalFormatting>
  <conditionalFormatting sqref="B108">
    <cfRule type="expression" dxfId="39" priority="40" stopIfTrue="1">
      <formula>D108=" "</formula>
    </cfRule>
  </conditionalFormatting>
  <conditionalFormatting sqref="C108">
    <cfRule type="expression" dxfId="38" priority="39" stopIfTrue="1">
      <formula>D108=" "</formula>
    </cfRule>
  </conditionalFormatting>
  <conditionalFormatting sqref="C108">
    <cfRule type="expression" dxfId="37" priority="38" stopIfTrue="1">
      <formula>D108=" "</formula>
    </cfRule>
  </conditionalFormatting>
  <conditionalFormatting sqref="C108">
    <cfRule type="expression" dxfId="36" priority="37" stopIfTrue="1">
      <formula>D108=" "</formula>
    </cfRule>
  </conditionalFormatting>
  <conditionalFormatting sqref="C108">
    <cfRule type="expression" dxfId="35" priority="36" stopIfTrue="1">
      <formula>D108=" "</formula>
    </cfRule>
  </conditionalFormatting>
  <conditionalFormatting sqref="C108">
    <cfRule type="expression" dxfId="34" priority="35" stopIfTrue="1">
      <formula>D108=" "</formula>
    </cfRule>
  </conditionalFormatting>
  <conditionalFormatting sqref="C108:D108">
    <cfRule type="expression" dxfId="33" priority="34" stopIfTrue="1">
      <formula>D108=" "</formula>
    </cfRule>
  </conditionalFormatting>
  <conditionalFormatting sqref="B111">
    <cfRule type="expression" dxfId="32" priority="32" stopIfTrue="1">
      <formula>D111=" "</formula>
    </cfRule>
  </conditionalFormatting>
  <conditionalFormatting sqref="C111:D111">
    <cfRule type="expression" dxfId="31" priority="31" stopIfTrue="1">
      <formula>D111=" "</formula>
    </cfRule>
  </conditionalFormatting>
  <conditionalFormatting sqref="C73 C76">
    <cfRule type="expression" dxfId="30" priority="30" stopIfTrue="1">
      <formula>D73=" "</formula>
    </cfRule>
  </conditionalFormatting>
  <conditionalFormatting sqref="C73 C76">
    <cfRule type="expression" dxfId="29" priority="29" stopIfTrue="1">
      <formula>D73=" "</formula>
    </cfRule>
  </conditionalFormatting>
  <conditionalFormatting sqref="C73 C76">
    <cfRule type="expression" dxfId="28" priority="28" stopIfTrue="1">
      <formula>D73=" "</formula>
    </cfRule>
  </conditionalFormatting>
  <conditionalFormatting sqref="C73 C76">
    <cfRule type="expression" dxfId="27" priority="27" stopIfTrue="1">
      <formula>D73=" "</formula>
    </cfRule>
  </conditionalFormatting>
  <conditionalFormatting sqref="C73 C76">
    <cfRule type="expression" dxfId="26" priority="26" stopIfTrue="1">
      <formula>D73=" "</formula>
    </cfRule>
  </conditionalFormatting>
  <conditionalFormatting sqref="C73 C76:D76 C78:D78">
    <cfRule type="expression" dxfId="25" priority="25" stopIfTrue="1">
      <formula>D73=" "</formula>
    </cfRule>
  </conditionalFormatting>
  <conditionalFormatting sqref="B80">
    <cfRule type="expression" dxfId="24" priority="6" stopIfTrue="1">
      <formula>D80=" "</formula>
    </cfRule>
  </conditionalFormatting>
  <conditionalFormatting sqref="B78:B80 B72:B74 B104:B108">
    <cfRule type="expression" dxfId="23" priority="24" stopIfTrue="1">
      <formula>D72=" "</formula>
    </cfRule>
  </conditionalFormatting>
  <conditionalFormatting sqref="B75:B77">
    <cfRule type="expression" dxfId="22" priority="23" stopIfTrue="1">
      <formula>D75=" "</formula>
    </cfRule>
  </conditionalFormatting>
  <conditionalFormatting sqref="B81:B82">
    <cfRule type="expression" dxfId="21" priority="22" stopIfTrue="1">
      <formula>D81=" "</formula>
    </cfRule>
  </conditionalFormatting>
  <conditionalFormatting sqref="B83:B85">
    <cfRule type="expression" dxfId="20" priority="21" stopIfTrue="1">
      <formula>D83=" "</formula>
    </cfRule>
  </conditionalFormatting>
  <conditionalFormatting sqref="B86:B89">
    <cfRule type="expression" dxfId="19" priority="20" stopIfTrue="1">
      <formula>D86=" "</formula>
    </cfRule>
  </conditionalFormatting>
  <conditionalFormatting sqref="B90:B93">
    <cfRule type="expression" dxfId="18" priority="19" stopIfTrue="1">
      <formula>D90=" "</formula>
    </cfRule>
  </conditionalFormatting>
  <conditionalFormatting sqref="B94:B103">
    <cfRule type="expression" dxfId="17" priority="18" stopIfTrue="1">
      <formula>D94=" "</formula>
    </cfRule>
  </conditionalFormatting>
  <conditionalFormatting sqref="B112:B115">
    <cfRule type="expression" dxfId="16" priority="17" stopIfTrue="1">
      <formula>D112=" "</formula>
    </cfRule>
  </conditionalFormatting>
  <conditionalFormatting sqref="B113">
    <cfRule type="expression" dxfId="15" priority="16" stopIfTrue="1">
      <formula>D113=" "</formula>
    </cfRule>
  </conditionalFormatting>
  <conditionalFormatting sqref="B111">
    <cfRule type="expression" dxfId="14" priority="15" stopIfTrue="1">
      <formula>D111=" "</formula>
    </cfRule>
  </conditionalFormatting>
  <conditionalFormatting sqref="B111">
    <cfRule type="expression" dxfId="13" priority="14" stopIfTrue="1">
      <formula>D111=" "</formula>
    </cfRule>
  </conditionalFormatting>
  <conditionalFormatting sqref="B111">
    <cfRule type="expression" dxfId="12" priority="13" stopIfTrue="1">
      <formula>D111=" "</formula>
    </cfRule>
  </conditionalFormatting>
  <conditionalFormatting sqref="B111">
    <cfRule type="expression" dxfId="11" priority="12" stopIfTrue="1">
      <formula>D111=" "</formula>
    </cfRule>
  </conditionalFormatting>
  <conditionalFormatting sqref="B111">
    <cfRule type="expression" dxfId="10" priority="11" stopIfTrue="1">
      <formula>D111=" "</formula>
    </cfRule>
  </conditionalFormatting>
  <conditionalFormatting sqref="B111">
    <cfRule type="expression" dxfId="9" priority="10" stopIfTrue="1">
      <formula>D111=" "</formula>
    </cfRule>
  </conditionalFormatting>
  <conditionalFormatting sqref="B111">
    <cfRule type="expression" dxfId="8" priority="9" stopIfTrue="1">
      <formula>D111=" "</formula>
    </cfRule>
  </conditionalFormatting>
  <conditionalFormatting sqref="B114">
    <cfRule type="expression" dxfId="7" priority="8" stopIfTrue="1">
      <formula>D114=" "</formula>
    </cfRule>
  </conditionalFormatting>
  <conditionalFormatting sqref="B117">
    <cfRule type="expression" dxfId="6" priority="7" stopIfTrue="1">
      <formula>D117=" "</formula>
    </cfRule>
  </conditionalFormatting>
  <conditionalFormatting sqref="B117">
    <cfRule type="expression" dxfId="5" priority="5" stopIfTrue="1">
      <formula>D117=" "</formula>
    </cfRule>
  </conditionalFormatting>
  <conditionalFormatting sqref="B21">
    <cfRule type="expression" dxfId="4" priority="4" stopIfTrue="1">
      <formula>D21=" "</formula>
    </cfRule>
  </conditionalFormatting>
  <conditionalFormatting sqref="C21:D21">
    <cfRule type="expression" dxfId="3" priority="3" stopIfTrue="1">
      <formula>D21=" "</formula>
    </cfRule>
  </conditionalFormatting>
  <conditionalFormatting sqref="C52">
    <cfRule type="expression" dxfId="2" priority="2" stopIfTrue="1">
      <formula>D52=" "</formula>
    </cfRule>
  </conditionalFormatting>
  <conditionalFormatting sqref="D52">
    <cfRule type="expression" dxfId="1" priority="1" stopIfTrue="1">
      <formula>E52=" "</formula>
    </cfRule>
  </conditionalFormatting>
  <printOptions horizontalCentered="1"/>
  <pageMargins left="0.59055118110236227" right="0.39370078740157483" top="0.59055118110236227" bottom="0.59055118110236227" header="0.19685039370078741" footer="0.19685039370078741"/>
  <pageSetup paperSize="9" scale="87" fitToHeight="0" orientation="portrait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59999389629810485"/>
    <pageSetUpPr fitToPage="1"/>
  </sheetPr>
  <dimension ref="A1:L234"/>
  <sheetViews>
    <sheetView showGridLines="0" view="pageBreakPreview" zoomScaleSheetLayoutView="100" workbookViewId="0"/>
  </sheetViews>
  <sheetFormatPr defaultRowHeight="11.25" x14ac:dyDescent="0.2"/>
  <cols>
    <col min="1" max="1" width="9" style="9" customWidth="1"/>
    <col min="2" max="2" width="8.5703125" style="9" customWidth="1"/>
    <col min="3" max="3" width="56.42578125" style="87" customWidth="1"/>
    <col min="4" max="4" width="7.140625" style="88" customWidth="1"/>
    <col min="5" max="5" width="7.85546875" style="89" bestFit="1" customWidth="1"/>
    <col min="6" max="6" width="7.5703125" style="90" customWidth="1"/>
    <col min="7" max="7" width="9.85546875" style="9" customWidth="1"/>
    <col min="8" max="9" width="9.140625" style="9"/>
    <col min="10" max="10" width="0" style="9" hidden="1" customWidth="1"/>
    <col min="11" max="16384" width="9.140625" style="9"/>
  </cols>
  <sheetData>
    <row r="1" spans="1:12" ht="16.5" thickTop="1" x14ac:dyDescent="0.2">
      <c r="B1" s="5"/>
      <c r="C1" s="6"/>
      <c r="D1" s="7"/>
      <c r="E1" s="8"/>
      <c r="F1" s="209"/>
      <c r="G1" s="210"/>
      <c r="L1" s="196">
        <v>3.9656999999999998E-2</v>
      </c>
    </row>
    <row r="2" spans="1:12" ht="12.75" customHeight="1" x14ac:dyDescent="0.2">
      <c r="B2" s="11"/>
      <c r="C2" s="11"/>
      <c r="D2" s="3"/>
      <c r="E2" s="12"/>
      <c r="F2" s="13"/>
      <c r="G2" s="14"/>
    </row>
    <row r="3" spans="1:12" ht="12.75" customHeight="1" thickBot="1" x14ac:dyDescent="0.25">
      <c r="B3" s="11"/>
      <c r="C3" s="11"/>
      <c r="D3" s="3"/>
      <c r="E3" s="12"/>
      <c r="F3" s="13"/>
      <c r="G3" s="14"/>
    </row>
    <row r="4" spans="1:12" ht="15.75" customHeight="1" thickTop="1" x14ac:dyDescent="0.2">
      <c r="A4" s="4" t="s">
        <v>117</v>
      </c>
      <c r="B4" s="15"/>
      <c r="C4" s="16"/>
      <c r="D4" s="17"/>
      <c r="E4" s="2"/>
      <c r="F4" s="13"/>
      <c r="G4" s="14"/>
    </row>
    <row r="5" spans="1:12" ht="9.9499999999999993" customHeight="1" x14ac:dyDescent="0.2">
      <c r="A5" s="10" t="s">
        <v>178</v>
      </c>
      <c r="B5" s="15"/>
      <c r="C5" s="16"/>
      <c r="D5" s="17"/>
      <c r="E5" s="2"/>
      <c r="F5" s="13"/>
      <c r="G5" s="14"/>
    </row>
    <row r="6" spans="1:12" ht="12.75" x14ac:dyDescent="0.2">
      <c r="A6" s="18" t="s">
        <v>125</v>
      </c>
      <c r="B6" s="19" t="str">
        <f>'ORÇ MATERIAIS'!B6</f>
        <v>SIAA FORMOSO</v>
      </c>
      <c r="C6" s="20"/>
      <c r="D6" s="21" t="s">
        <v>118</v>
      </c>
      <c r="E6" s="22"/>
      <c r="F6" s="23">
        <v>0.26529999999999998</v>
      </c>
      <c r="G6" s="24"/>
    </row>
    <row r="7" spans="1:12" x14ac:dyDescent="0.2">
      <c r="A7" s="25" t="s">
        <v>126</v>
      </c>
      <c r="B7" s="16" t="s">
        <v>239</v>
      </c>
      <c r="C7" s="26"/>
      <c r="D7" s="27" t="s">
        <v>145</v>
      </c>
      <c r="E7" s="235" t="s">
        <v>236</v>
      </c>
      <c r="F7" s="236"/>
      <c r="G7" s="237"/>
    </row>
    <row r="8" spans="1:12" x14ac:dyDescent="0.2">
      <c r="A8" s="25" t="s">
        <v>127</v>
      </c>
      <c r="B8" s="184" t="str">
        <f>'ORÇ MATERIAIS'!B8</f>
        <v>BOM JESUS DA LAPA</v>
      </c>
      <c r="C8" s="26"/>
      <c r="D8" s="27" t="s">
        <v>146</v>
      </c>
      <c r="E8" s="28"/>
      <c r="F8" s="29"/>
      <c r="G8" s="30"/>
    </row>
    <row r="9" spans="1:12" x14ac:dyDescent="0.2">
      <c r="A9" s="31" t="s">
        <v>278</v>
      </c>
      <c r="B9" s="16"/>
      <c r="C9" s="32"/>
      <c r="D9" s="27" t="s">
        <v>147</v>
      </c>
      <c r="E9" s="33"/>
      <c r="F9" s="34"/>
      <c r="G9" s="30"/>
    </row>
    <row r="10" spans="1:12" x14ac:dyDescent="0.2">
      <c r="A10" s="31"/>
      <c r="B10" s="16"/>
      <c r="C10" s="32"/>
      <c r="D10" s="35" t="s">
        <v>153</v>
      </c>
      <c r="E10" s="28"/>
      <c r="F10" s="1"/>
      <c r="G10" s="30"/>
    </row>
    <row r="11" spans="1:12" ht="12.75" customHeight="1" x14ac:dyDescent="0.2">
      <c r="A11" s="227" t="s">
        <v>120</v>
      </c>
      <c r="B11" s="224" t="s">
        <v>121</v>
      </c>
      <c r="C11" s="224" t="s">
        <v>175</v>
      </c>
      <c r="D11" s="221" t="s">
        <v>122</v>
      </c>
      <c r="E11" s="221" t="s">
        <v>151</v>
      </c>
      <c r="F11" s="211" t="s">
        <v>119</v>
      </c>
      <c r="G11" s="212"/>
    </row>
    <row r="12" spans="1:12" x14ac:dyDescent="0.2">
      <c r="A12" s="228"/>
      <c r="B12" s="225"/>
      <c r="C12" s="225"/>
      <c r="D12" s="222"/>
      <c r="E12" s="222"/>
      <c r="F12" s="213"/>
      <c r="G12" s="214"/>
    </row>
    <row r="13" spans="1:12" ht="11.25" customHeight="1" x14ac:dyDescent="0.2">
      <c r="A13" s="229"/>
      <c r="B13" s="226"/>
      <c r="C13" s="226"/>
      <c r="D13" s="223"/>
      <c r="E13" s="223"/>
      <c r="F13" s="41" t="s">
        <v>152</v>
      </c>
      <c r="G13" s="42" t="s">
        <v>123</v>
      </c>
    </row>
    <row r="14" spans="1:12" s="66" customFormat="1" x14ac:dyDescent="0.2">
      <c r="A14" s="43"/>
      <c r="B14" s="44"/>
      <c r="C14" s="45" t="s">
        <v>239</v>
      </c>
      <c r="D14" s="46"/>
      <c r="E14" s="47"/>
      <c r="F14" s="48"/>
      <c r="G14" s="49"/>
    </row>
    <row r="15" spans="1:12" s="66" customFormat="1" ht="12.75" customHeight="1" x14ac:dyDescent="0.2">
      <c r="A15" s="70"/>
      <c r="B15" s="230" t="s">
        <v>110</v>
      </c>
      <c r="C15" s="231"/>
      <c r="D15" s="53"/>
      <c r="E15" s="71"/>
      <c r="F15" s="72"/>
      <c r="G15" s="73"/>
    </row>
    <row r="16" spans="1:12" s="66" customFormat="1" ht="12.75" customHeight="1" x14ac:dyDescent="0.2">
      <c r="A16" s="50"/>
      <c r="B16" s="232" t="s">
        <v>155</v>
      </c>
      <c r="C16" s="233"/>
      <c r="D16" s="53"/>
      <c r="E16" s="54"/>
      <c r="F16" s="74"/>
      <c r="G16" s="75"/>
    </row>
    <row r="17" spans="1:10" s="66" customFormat="1" ht="22.5" x14ac:dyDescent="0.2">
      <c r="A17" s="57"/>
      <c r="B17" s="58" t="s">
        <v>277</v>
      </c>
      <c r="C17" s="59" t="s">
        <v>156</v>
      </c>
      <c r="D17" s="53" t="s">
        <v>177</v>
      </c>
      <c r="E17" s="60">
        <v>2.8160000000000029</v>
      </c>
      <c r="F17" s="55">
        <v>70.021702000000005</v>
      </c>
      <c r="G17" s="61">
        <f t="shared" ref="G17:G26" si="0">F17*E17</f>
        <v>197.18111283200022</v>
      </c>
      <c r="J17" s="66">
        <v>70.021702000000005</v>
      </c>
    </row>
    <row r="18" spans="1:10" s="66" customFormat="1" ht="22.5" hidden="1" x14ac:dyDescent="0.2">
      <c r="A18" s="57"/>
      <c r="B18" s="58">
        <v>50304</v>
      </c>
      <c r="C18" s="59" t="s">
        <v>157</v>
      </c>
      <c r="D18" s="53" t="s">
        <v>177</v>
      </c>
      <c r="E18" s="60">
        <v>0</v>
      </c>
      <c r="F18" s="55">
        <v>30.101486999999999</v>
      </c>
      <c r="G18" s="61">
        <f t="shared" si="0"/>
        <v>0</v>
      </c>
      <c r="J18" s="66">
        <v>38.0874115011</v>
      </c>
    </row>
    <row r="19" spans="1:10" s="66" customFormat="1" ht="22.5" hidden="1" x14ac:dyDescent="0.2">
      <c r="A19" s="57"/>
      <c r="B19" s="58">
        <v>50313</v>
      </c>
      <c r="C19" s="59" t="s">
        <v>158</v>
      </c>
      <c r="D19" s="53" t="s">
        <v>177</v>
      </c>
      <c r="E19" s="60">
        <v>0</v>
      </c>
      <c r="F19" s="55">
        <v>32.809229000000002</v>
      </c>
      <c r="G19" s="61">
        <f t="shared" si="0"/>
        <v>0</v>
      </c>
      <c r="J19" s="66">
        <v>41.513517453700004</v>
      </c>
    </row>
    <row r="20" spans="1:10" s="66" customFormat="1" ht="22.5" hidden="1" x14ac:dyDescent="0.2">
      <c r="A20" s="57"/>
      <c r="B20" s="58">
        <v>50316</v>
      </c>
      <c r="C20" s="59" t="s">
        <v>159</v>
      </c>
      <c r="D20" s="53" t="s">
        <v>177</v>
      </c>
      <c r="E20" s="60">
        <v>0</v>
      </c>
      <c r="F20" s="55">
        <v>38.338589999999996</v>
      </c>
      <c r="G20" s="61">
        <f t="shared" si="0"/>
        <v>0</v>
      </c>
      <c r="J20" s="66">
        <v>48.509817926999993</v>
      </c>
    </row>
    <row r="21" spans="1:10" s="66" customFormat="1" ht="22.5" hidden="1" x14ac:dyDescent="0.2">
      <c r="A21" s="57"/>
      <c r="B21" s="58">
        <v>50325</v>
      </c>
      <c r="C21" s="59" t="s">
        <v>160</v>
      </c>
      <c r="D21" s="53" t="s">
        <v>177</v>
      </c>
      <c r="E21" s="60">
        <v>0</v>
      </c>
      <c r="F21" s="55">
        <v>43.007547000000002</v>
      </c>
      <c r="G21" s="61">
        <f t="shared" si="0"/>
        <v>0</v>
      </c>
      <c r="J21" s="66">
        <v>54.4174492191</v>
      </c>
    </row>
    <row r="22" spans="1:10" s="66" customFormat="1" ht="22.5" hidden="1" x14ac:dyDescent="0.2">
      <c r="A22" s="57"/>
      <c r="B22" s="58">
        <v>50328</v>
      </c>
      <c r="C22" s="59" t="s">
        <v>161</v>
      </c>
      <c r="D22" s="53" t="s">
        <v>177</v>
      </c>
      <c r="E22" s="60">
        <v>0</v>
      </c>
      <c r="F22" s="55">
        <v>49.511189000000002</v>
      </c>
      <c r="G22" s="61">
        <f t="shared" si="0"/>
        <v>0</v>
      </c>
      <c r="J22" s="66">
        <v>62.646507441700003</v>
      </c>
    </row>
    <row r="23" spans="1:10" s="66" customFormat="1" ht="22.5" x14ac:dyDescent="0.2">
      <c r="A23" s="57"/>
      <c r="B23" s="192" t="s">
        <v>255</v>
      </c>
      <c r="C23" s="59" t="s">
        <v>162</v>
      </c>
      <c r="D23" s="53" t="s">
        <v>177</v>
      </c>
      <c r="E23" s="60">
        <v>53.504000000000005</v>
      </c>
      <c r="F23" s="55">
        <v>10.603214000000001</v>
      </c>
      <c r="G23" s="61">
        <f t="shared" si="0"/>
        <v>567.31436185600012</v>
      </c>
      <c r="J23" s="66">
        <v>10.603214000000001</v>
      </c>
    </row>
    <row r="24" spans="1:10" s="66" customFormat="1" ht="22.5" hidden="1" x14ac:dyDescent="0.2">
      <c r="A24" s="57"/>
      <c r="B24" s="58">
        <v>50340</v>
      </c>
      <c r="C24" s="59" t="s">
        <v>179</v>
      </c>
      <c r="D24" s="53" t="s">
        <v>177</v>
      </c>
      <c r="E24" s="60">
        <v>0</v>
      </c>
      <c r="F24" s="55">
        <v>4.9473229999999999</v>
      </c>
      <c r="G24" s="61">
        <f t="shared" si="0"/>
        <v>0</v>
      </c>
      <c r="J24" s="66">
        <v>6.2598477918999995</v>
      </c>
    </row>
    <row r="25" spans="1:10" s="66" customFormat="1" ht="22.5" hidden="1" x14ac:dyDescent="0.2">
      <c r="A25" s="57"/>
      <c r="B25" s="58">
        <v>50349</v>
      </c>
      <c r="C25" s="59" t="s">
        <v>163</v>
      </c>
      <c r="D25" s="53" t="s">
        <v>177</v>
      </c>
      <c r="E25" s="60">
        <v>0</v>
      </c>
      <c r="F25" s="55">
        <v>4.9473229999999999</v>
      </c>
      <c r="G25" s="61">
        <f t="shared" si="0"/>
        <v>0</v>
      </c>
      <c r="J25" s="66">
        <v>6.2598477918999995</v>
      </c>
    </row>
    <row r="26" spans="1:10" s="66" customFormat="1" ht="22.5" hidden="1" x14ac:dyDescent="0.2">
      <c r="A26" s="57"/>
      <c r="B26" s="58">
        <v>50352</v>
      </c>
      <c r="C26" s="59" t="s">
        <v>180</v>
      </c>
      <c r="D26" s="53" t="s">
        <v>177</v>
      </c>
      <c r="E26" s="60">
        <v>0</v>
      </c>
      <c r="F26" s="55">
        <v>6.9211909999999994</v>
      </c>
      <c r="G26" s="61">
        <f t="shared" si="0"/>
        <v>0</v>
      </c>
      <c r="J26" s="66">
        <v>8.7573829722999985</v>
      </c>
    </row>
    <row r="27" spans="1:10" s="66" customFormat="1" ht="12.75" customHeight="1" x14ac:dyDescent="0.2">
      <c r="A27" s="57"/>
      <c r="B27" s="232" t="s">
        <v>164</v>
      </c>
      <c r="C27" s="233"/>
      <c r="D27" s="53"/>
      <c r="E27" s="60"/>
      <c r="F27" s="55"/>
      <c r="G27" s="61"/>
      <c r="J27" s="66">
        <v>0</v>
      </c>
    </row>
    <row r="28" spans="1:10" s="66" customFormat="1" ht="45" x14ac:dyDescent="0.2">
      <c r="A28" s="57"/>
      <c r="B28" s="58" t="s">
        <v>276</v>
      </c>
      <c r="C28" s="193" t="s">
        <v>248</v>
      </c>
      <c r="D28" s="53" t="s">
        <v>177</v>
      </c>
      <c r="E28" s="60">
        <v>12.671999999999997</v>
      </c>
      <c r="F28" s="55">
        <v>32.100661000000002</v>
      </c>
      <c r="G28" s="61">
        <f t="shared" ref="G28:G29" si="1">F28*E28</f>
        <v>406.77957619199992</v>
      </c>
      <c r="J28" s="66">
        <v>32.100661000000002</v>
      </c>
    </row>
    <row r="29" spans="1:10" s="66" customFormat="1" ht="45" hidden="1" x14ac:dyDescent="0.2">
      <c r="A29" s="57"/>
      <c r="B29" s="58">
        <v>50407</v>
      </c>
      <c r="C29" s="59" t="s">
        <v>181</v>
      </c>
      <c r="D29" s="53" t="s">
        <v>177</v>
      </c>
      <c r="E29" s="63">
        <v>0</v>
      </c>
      <c r="F29" s="55">
        <v>41.691635000000005</v>
      </c>
      <c r="G29" s="61">
        <f t="shared" si="1"/>
        <v>0</v>
      </c>
      <c r="J29" s="66">
        <v>52.752425765500007</v>
      </c>
    </row>
    <row r="30" spans="1:10" s="66" customFormat="1" ht="12.75" customHeight="1" x14ac:dyDescent="0.2">
      <c r="A30" s="50"/>
      <c r="B30" s="232" t="s">
        <v>111</v>
      </c>
      <c r="C30" s="233"/>
      <c r="D30" s="53"/>
      <c r="E30" s="60"/>
      <c r="F30" s="55"/>
      <c r="G30" s="61"/>
      <c r="J30" s="66">
        <v>0</v>
      </c>
    </row>
    <row r="31" spans="1:10" s="66" customFormat="1" ht="12.75" customHeight="1" x14ac:dyDescent="0.2">
      <c r="A31" s="57"/>
      <c r="B31" s="232" t="s">
        <v>112</v>
      </c>
      <c r="C31" s="233"/>
      <c r="D31" s="53"/>
      <c r="E31" s="60"/>
      <c r="F31" s="55"/>
      <c r="G31" s="61"/>
      <c r="J31" s="66">
        <v>0</v>
      </c>
    </row>
    <row r="32" spans="1:10" s="66" customFormat="1" ht="22.5" x14ac:dyDescent="0.2">
      <c r="A32" s="57"/>
      <c r="B32" s="58" t="s">
        <v>275</v>
      </c>
      <c r="C32" s="59" t="s">
        <v>249</v>
      </c>
      <c r="D32" s="53" t="s">
        <v>177</v>
      </c>
      <c r="E32" s="60">
        <v>43.64800000000001</v>
      </c>
      <c r="F32" s="55">
        <v>1.4804009999999999</v>
      </c>
      <c r="G32" s="61">
        <f t="shared" ref="G32:G34" si="2">F32*E32</f>
        <v>64.616542848000009</v>
      </c>
      <c r="J32" s="66">
        <v>1.4804009999999999</v>
      </c>
    </row>
    <row r="33" spans="1:10" s="66" customFormat="1" ht="11.25" hidden="1" customHeight="1" x14ac:dyDescent="0.2">
      <c r="A33" s="57"/>
      <c r="B33" s="58">
        <v>60108</v>
      </c>
      <c r="C33" s="59" t="s">
        <v>144</v>
      </c>
      <c r="D33" s="53" t="s">
        <v>177</v>
      </c>
      <c r="E33" s="63">
        <v>0</v>
      </c>
      <c r="F33" s="55">
        <v>5.225689</v>
      </c>
      <c r="G33" s="61">
        <f t="shared" si="2"/>
        <v>0</v>
      </c>
      <c r="J33" s="66">
        <v>6.6120642916999994</v>
      </c>
    </row>
    <row r="34" spans="1:10" s="66" customFormat="1" ht="22.5" x14ac:dyDescent="0.2">
      <c r="A34" s="57"/>
      <c r="B34" s="58" t="s">
        <v>274</v>
      </c>
      <c r="C34" s="59" t="s">
        <v>165</v>
      </c>
      <c r="D34" s="53" t="s">
        <v>177</v>
      </c>
      <c r="E34" s="60">
        <v>43.64800000000001</v>
      </c>
      <c r="F34" s="55">
        <v>1.100811</v>
      </c>
      <c r="G34" s="61">
        <f t="shared" si="2"/>
        <v>48.048198528000007</v>
      </c>
      <c r="J34" s="66">
        <v>1.100811</v>
      </c>
    </row>
    <row r="35" spans="1:10" s="66" customFormat="1" ht="12.75" customHeight="1" x14ac:dyDescent="0.2">
      <c r="A35" s="57"/>
      <c r="B35" s="232" t="s">
        <v>113</v>
      </c>
      <c r="C35" s="233"/>
      <c r="D35" s="53"/>
      <c r="E35" s="60"/>
      <c r="F35" s="55"/>
      <c r="G35" s="61"/>
      <c r="J35" s="66">
        <v>0</v>
      </c>
    </row>
    <row r="36" spans="1:10" s="66" customFormat="1" ht="22.5" x14ac:dyDescent="0.2">
      <c r="A36" s="57"/>
      <c r="B36" s="58" t="s">
        <v>273</v>
      </c>
      <c r="C36" s="59" t="s">
        <v>254</v>
      </c>
      <c r="D36" s="53" t="s">
        <v>182</v>
      </c>
      <c r="E36" s="60">
        <v>436.48000000000013</v>
      </c>
      <c r="F36" s="55">
        <v>1.999174</v>
      </c>
      <c r="G36" s="61">
        <f t="shared" ref="G36:G37" si="3">F36*E36</f>
        <v>872.5994675200003</v>
      </c>
      <c r="J36" s="66">
        <v>1.999174</v>
      </c>
    </row>
    <row r="37" spans="1:10" s="66" customFormat="1" ht="12.75" hidden="1" customHeight="1" x14ac:dyDescent="0.2">
      <c r="A37" s="57"/>
      <c r="B37" s="58">
        <v>60210</v>
      </c>
      <c r="C37" s="59" t="s">
        <v>166</v>
      </c>
      <c r="D37" s="53" t="s">
        <v>182</v>
      </c>
      <c r="E37" s="63">
        <v>0</v>
      </c>
      <c r="F37" s="55">
        <v>1.7081550000000001</v>
      </c>
      <c r="G37" s="61">
        <f t="shared" si="3"/>
        <v>0</v>
      </c>
      <c r="J37" s="66">
        <v>2.1613285215000002</v>
      </c>
    </row>
    <row r="38" spans="1:10" s="66" customFormat="1" hidden="1" x14ac:dyDescent="0.2">
      <c r="A38" s="50"/>
      <c r="B38" s="51">
        <v>70000</v>
      </c>
      <c r="C38" s="52" t="s">
        <v>114</v>
      </c>
      <c r="D38" s="53"/>
      <c r="E38" s="60"/>
      <c r="F38" s="55"/>
      <c r="G38" s="61"/>
      <c r="J38" s="66">
        <v>0</v>
      </c>
    </row>
    <row r="39" spans="1:10" s="66" customFormat="1" hidden="1" x14ac:dyDescent="0.2">
      <c r="A39" s="57"/>
      <c r="B39" s="51">
        <v>70200</v>
      </c>
      <c r="C39" s="52" t="e">
        <v>#N/A</v>
      </c>
      <c r="D39" s="53"/>
      <c r="E39" s="60"/>
      <c r="F39" s="55"/>
      <c r="G39" s="61"/>
      <c r="J39" s="66">
        <v>0</v>
      </c>
    </row>
    <row r="40" spans="1:10" s="66" customFormat="1" ht="26.25" hidden="1" customHeight="1" x14ac:dyDescent="0.2">
      <c r="A40" s="57"/>
      <c r="B40" s="58">
        <v>70201</v>
      </c>
      <c r="C40" s="59" t="s">
        <v>167</v>
      </c>
      <c r="D40" s="53" t="s">
        <v>143</v>
      </c>
      <c r="E40" s="60">
        <v>0</v>
      </c>
      <c r="F40" s="55">
        <v>60.430727999999995</v>
      </c>
      <c r="G40" s="61">
        <f t="shared" ref="G40" si="4">F40*E40</f>
        <v>0</v>
      </c>
      <c r="J40" s="66">
        <v>76.463000138399991</v>
      </c>
    </row>
    <row r="41" spans="1:10" s="66" customFormat="1" ht="12.75" customHeight="1" x14ac:dyDescent="0.2">
      <c r="A41" s="50"/>
      <c r="B41" s="232" t="s">
        <v>134</v>
      </c>
      <c r="C41" s="233"/>
      <c r="D41" s="53"/>
      <c r="E41" s="60"/>
      <c r="F41" s="55"/>
      <c r="G41" s="61"/>
      <c r="J41" s="66">
        <v>0</v>
      </c>
    </row>
    <row r="42" spans="1:10" s="66" customFormat="1" ht="12.75" customHeight="1" x14ac:dyDescent="0.2">
      <c r="A42" s="57"/>
      <c r="B42" s="232" t="s">
        <v>135</v>
      </c>
      <c r="C42" s="233"/>
      <c r="D42" s="53"/>
      <c r="E42" s="60"/>
      <c r="F42" s="55"/>
      <c r="G42" s="61"/>
      <c r="J42" s="66">
        <v>0</v>
      </c>
    </row>
    <row r="43" spans="1:10" s="66" customFormat="1" ht="22.5" x14ac:dyDescent="0.2">
      <c r="A43" s="57"/>
      <c r="B43" s="58" t="s">
        <v>272</v>
      </c>
      <c r="C43" s="193" t="s">
        <v>243</v>
      </c>
      <c r="D43" s="53" t="s">
        <v>183</v>
      </c>
      <c r="E43" s="60">
        <v>5.1000000000000005</v>
      </c>
      <c r="F43" s="55">
        <v>6.9844559999999998</v>
      </c>
      <c r="G43" s="61">
        <f t="shared" ref="G43" si="5">F43*E43</f>
        <v>35.6207256</v>
      </c>
      <c r="J43" s="66">
        <v>6.9844559999999998</v>
      </c>
    </row>
    <row r="44" spans="1:10" s="66" customFormat="1" ht="12.75" customHeight="1" x14ac:dyDescent="0.2">
      <c r="A44" s="50"/>
      <c r="B44" s="232" t="s">
        <v>168</v>
      </c>
      <c r="C44" s="233"/>
      <c r="D44" s="53"/>
      <c r="E44" s="60"/>
      <c r="F44" s="55"/>
      <c r="G44" s="61"/>
      <c r="J44" s="66">
        <v>0</v>
      </c>
    </row>
    <row r="45" spans="1:10" s="66" customFormat="1" ht="12.75" customHeight="1" x14ac:dyDescent="0.2">
      <c r="A45" s="57"/>
      <c r="B45" s="232" t="s">
        <v>115</v>
      </c>
      <c r="C45" s="233"/>
      <c r="D45" s="53"/>
      <c r="E45" s="60"/>
      <c r="F45" s="55"/>
      <c r="G45" s="61"/>
      <c r="J45" s="66">
        <v>0</v>
      </c>
    </row>
    <row r="46" spans="1:10" s="66" customFormat="1" ht="33.75" x14ac:dyDescent="0.2">
      <c r="A46" s="57"/>
      <c r="B46" s="58" t="s">
        <v>270</v>
      </c>
      <c r="C46" s="193" t="s">
        <v>246</v>
      </c>
      <c r="D46" s="53" t="s">
        <v>177</v>
      </c>
      <c r="E46" s="60">
        <v>1.7590000000000003</v>
      </c>
      <c r="F46" s="55">
        <v>335.31715299999996</v>
      </c>
      <c r="G46" s="61">
        <f t="shared" ref="G46:G48" si="6">F46*E46</f>
        <v>589.8228721270001</v>
      </c>
      <c r="J46" s="66">
        <v>335.31715299999996</v>
      </c>
    </row>
    <row r="47" spans="1:10" s="66" customFormat="1" ht="22.5" x14ac:dyDescent="0.2">
      <c r="A47" s="57"/>
      <c r="B47" s="58" t="s">
        <v>271</v>
      </c>
      <c r="C47" s="193" t="s">
        <v>247</v>
      </c>
      <c r="D47" s="53" t="s">
        <v>177</v>
      </c>
      <c r="E47" s="60">
        <v>10.5336</v>
      </c>
      <c r="F47" s="55">
        <v>370.92269499999998</v>
      </c>
      <c r="G47" s="61">
        <f t="shared" si="6"/>
        <v>3907.1513000519999</v>
      </c>
      <c r="J47" s="66">
        <v>370.92269499999998</v>
      </c>
    </row>
    <row r="48" spans="1:10" s="66" customFormat="1" ht="22.5" hidden="1" x14ac:dyDescent="0.2">
      <c r="A48" s="57"/>
      <c r="B48" s="58">
        <v>90131</v>
      </c>
      <c r="C48" s="59" t="s">
        <v>169</v>
      </c>
      <c r="D48" s="53" t="s">
        <v>177</v>
      </c>
      <c r="E48" s="60">
        <v>0</v>
      </c>
      <c r="F48" s="55">
        <v>1278.547691</v>
      </c>
      <c r="G48" s="61">
        <f t="shared" si="6"/>
        <v>0</v>
      </c>
      <c r="J48" s="66">
        <v>1617.7463934222999</v>
      </c>
    </row>
    <row r="49" spans="1:10" s="66" customFormat="1" ht="12.75" customHeight="1" x14ac:dyDescent="0.2">
      <c r="A49" s="57"/>
      <c r="B49" s="232" t="s">
        <v>116</v>
      </c>
      <c r="C49" s="233"/>
      <c r="D49" s="53"/>
      <c r="E49" s="60"/>
      <c r="F49" s="55"/>
      <c r="G49" s="61"/>
      <c r="J49" s="66">
        <v>0</v>
      </c>
    </row>
    <row r="50" spans="1:10" s="66" customFormat="1" x14ac:dyDescent="0.2">
      <c r="A50" s="57"/>
      <c r="B50" s="58" t="s">
        <v>244</v>
      </c>
      <c r="C50" s="59" t="s">
        <v>245</v>
      </c>
      <c r="D50" s="194" t="s">
        <v>140</v>
      </c>
      <c r="E50" s="60">
        <v>10.5336</v>
      </c>
      <c r="F50" s="55">
        <v>664.45964200000003</v>
      </c>
      <c r="G50" s="61">
        <f t="shared" ref="G50:G51" si="7">F50*E50</f>
        <v>6999.1520849712006</v>
      </c>
      <c r="J50" s="66">
        <v>664.45964200000003</v>
      </c>
    </row>
    <row r="51" spans="1:10" s="66" customFormat="1" hidden="1" x14ac:dyDescent="0.2">
      <c r="A51" s="57"/>
      <c r="B51" s="58">
        <v>90604</v>
      </c>
      <c r="C51" s="59" t="s">
        <v>170</v>
      </c>
      <c r="D51" s="53" t="s">
        <v>176</v>
      </c>
      <c r="E51" s="60">
        <v>0</v>
      </c>
      <c r="F51" s="55">
        <v>8.1358789999999992</v>
      </c>
      <c r="G51" s="61">
        <f t="shared" si="7"/>
        <v>0</v>
      </c>
      <c r="J51" s="66">
        <v>10.294327698699998</v>
      </c>
    </row>
    <row r="52" spans="1:10" s="66" customFormat="1" ht="12.75" customHeight="1" x14ac:dyDescent="0.2">
      <c r="A52" s="57"/>
      <c r="B52" s="232" t="s">
        <v>171</v>
      </c>
      <c r="C52" s="233"/>
      <c r="D52" s="53"/>
      <c r="E52" s="60"/>
      <c r="F52" s="55"/>
      <c r="G52" s="61"/>
      <c r="J52" s="66">
        <v>0</v>
      </c>
    </row>
    <row r="53" spans="1:10" s="66" customFormat="1" ht="22.5" x14ac:dyDescent="0.2">
      <c r="A53" s="57"/>
      <c r="B53" s="58" t="s">
        <v>281</v>
      </c>
      <c r="C53" s="59" t="s">
        <v>256</v>
      </c>
      <c r="D53" s="53" t="s">
        <v>143</v>
      </c>
      <c r="E53" s="60">
        <v>111.40799999999999</v>
      </c>
      <c r="F53" s="55">
        <v>32.480251000000003</v>
      </c>
      <c r="G53" s="61">
        <f t="shared" ref="G53" si="8">F53*E53</f>
        <v>3618.5598034079999</v>
      </c>
      <c r="J53" s="66">
        <v>32.480251000000003</v>
      </c>
    </row>
    <row r="54" spans="1:10" s="66" customFormat="1" ht="12.75" customHeight="1" x14ac:dyDescent="0.2">
      <c r="A54" s="57"/>
      <c r="B54" s="232" t="s">
        <v>150</v>
      </c>
      <c r="C54" s="233"/>
      <c r="D54" s="53"/>
      <c r="E54" s="60"/>
      <c r="F54" s="55"/>
      <c r="G54" s="61"/>
      <c r="J54" s="66">
        <v>0</v>
      </c>
    </row>
    <row r="55" spans="1:10" s="66" customFormat="1" ht="33.75" x14ac:dyDescent="0.2">
      <c r="A55" s="57"/>
      <c r="B55" s="58" t="s">
        <v>269</v>
      </c>
      <c r="C55" s="193" t="s">
        <v>257</v>
      </c>
      <c r="D55" s="53" t="s">
        <v>177</v>
      </c>
      <c r="E55" s="60">
        <v>93.266799999999975</v>
      </c>
      <c r="F55" s="55">
        <v>21.100267153684001</v>
      </c>
      <c r="G55" s="61">
        <f t="shared" ref="G55" si="9">F55*E55</f>
        <v>1967.9543965692144</v>
      </c>
      <c r="J55" s="66">
        <v>20.295411999999999</v>
      </c>
    </row>
    <row r="56" spans="1:10" s="66" customFormat="1" ht="22.5" customHeight="1" x14ac:dyDescent="0.2">
      <c r="A56" s="151"/>
      <c r="B56" s="232" t="s">
        <v>184</v>
      </c>
      <c r="C56" s="233"/>
      <c r="D56" s="65"/>
      <c r="E56" s="60"/>
      <c r="F56" s="55"/>
      <c r="G56" s="61"/>
      <c r="J56" s="66">
        <v>0</v>
      </c>
    </row>
    <row r="57" spans="1:10" s="66" customFormat="1" ht="41.25" customHeight="1" x14ac:dyDescent="0.2">
      <c r="A57" s="57"/>
      <c r="B57" s="232" t="s">
        <v>172</v>
      </c>
      <c r="C57" s="233"/>
      <c r="D57" s="53"/>
      <c r="E57" s="60"/>
      <c r="F57" s="55"/>
      <c r="G57" s="61"/>
      <c r="J57" s="66">
        <v>0</v>
      </c>
    </row>
    <row r="58" spans="1:10" s="66" customFormat="1" ht="33.75" x14ac:dyDescent="0.2">
      <c r="A58" s="57"/>
      <c r="B58" s="58" t="s">
        <v>266</v>
      </c>
      <c r="C58" s="59" t="s">
        <v>185</v>
      </c>
      <c r="D58" s="53" t="s">
        <v>176</v>
      </c>
      <c r="E58" s="60">
        <v>239</v>
      </c>
      <c r="F58" s="55">
        <v>2.1305271245531268</v>
      </c>
      <c r="G58" s="61">
        <f t="shared" ref="G58:G59" si="10">F58*E58</f>
        <v>509.19598276819727</v>
      </c>
      <c r="J58" s="66">
        <v>2.0492596352000003</v>
      </c>
    </row>
    <row r="59" spans="1:10" s="66" customFormat="1" ht="41.25" customHeight="1" x14ac:dyDescent="0.2">
      <c r="A59" s="57"/>
      <c r="B59" s="58" t="s">
        <v>267</v>
      </c>
      <c r="C59" s="59" t="s">
        <v>186</v>
      </c>
      <c r="D59" s="53" t="s">
        <v>176</v>
      </c>
      <c r="E59" s="60">
        <v>403.45</v>
      </c>
      <c r="F59" s="55">
        <v>1.3815136823274177</v>
      </c>
      <c r="G59" s="61">
        <f t="shared" si="10"/>
        <v>557.37169513499668</v>
      </c>
      <c r="J59" s="66">
        <v>1.3288167946999998</v>
      </c>
    </row>
    <row r="60" spans="1:10" s="66" customFormat="1" ht="12.75" customHeight="1" x14ac:dyDescent="0.2">
      <c r="A60" s="50"/>
      <c r="B60" s="232" t="s">
        <v>187</v>
      </c>
      <c r="C60" s="233"/>
      <c r="D60" s="65"/>
      <c r="E60" s="60"/>
      <c r="F60" s="55"/>
      <c r="G60" s="61"/>
      <c r="J60" s="66">
        <v>0</v>
      </c>
    </row>
    <row r="61" spans="1:10" s="66" customFormat="1" ht="24.75" customHeight="1" x14ac:dyDescent="0.2">
      <c r="A61" s="57"/>
      <c r="B61" s="232" t="s">
        <v>188</v>
      </c>
      <c r="C61" s="233"/>
      <c r="D61" s="53"/>
      <c r="E61" s="60"/>
      <c r="F61" s="55"/>
      <c r="G61" s="61"/>
      <c r="J61" s="66">
        <v>0</v>
      </c>
    </row>
    <row r="62" spans="1:10" s="66" customFormat="1" ht="22.5" x14ac:dyDescent="0.2">
      <c r="A62" s="57"/>
      <c r="B62" s="58" t="s">
        <v>268</v>
      </c>
      <c r="C62" s="59" t="s">
        <v>189</v>
      </c>
      <c r="D62" s="53" t="s">
        <v>190</v>
      </c>
      <c r="E62" s="60">
        <v>6.424500000000001</v>
      </c>
      <c r="F62" s="55">
        <v>0.71572395590456583</v>
      </c>
      <c r="G62" s="61">
        <f t="shared" ref="G62" si="11">F62*E62</f>
        <v>4.5981685547088835</v>
      </c>
      <c r="J62" s="66">
        <v>0.68842315869999993</v>
      </c>
    </row>
    <row r="63" spans="1:10" s="66" customFormat="1" ht="12.75" customHeight="1" x14ac:dyDescent="0.2">
      <c r="A63" s="50"/>
      <c r="B63" s="232" t="s">
        <v>191</v>
      </c>
      <c r="C63" s="233"/>
      <c r="D63" s="65"/>
      <c r="E63" s="60"/>
      <c r="F63" s="55"/>
      <c r="G63" s="61"/>
      <c r="J63" s="66">
        <v>0</v>
      </c>
    </row>
    <row r="64" spans="1:10" s="66" customFormat="1" ht="12.75" customHeight="1" x14ac:dyDescent="0.2">
      <c r="A64" s="57"/>
      <c r="B64" s="232" t="s">
        <v>149</v>
      </c>
      <c r="C64" s="233"/>
      <c r="D64" s="53"/>
      <c r="E64" s="60"/>
      <c r="F64" s="55"/>
      <c r="G64" s="61"/>
      <c r="J64" s="66">
        <v>0</v>
      </c>
    </row>
    <row r="65" spans="1:10" s="66" customFormat="1" ht="33.75" x14ac:dyDescent="0.2">
      <c r="A65" s="57"/>
      <c r="B65" s="58" t="s">
        <v>265</v>
      </c>
      <c r="C65" s="193" t="s">
        <v>250</v>
      </c>
      <c r="D65" s="58" t="s">
        <v>139</v>
      </c>
      <c r="E65" s="60">
        <v>21.200000000000003</v>
      </c>
      <c r="F65" s="55">
        <v>139.676467</v>
      </c>
      <c r="G65" s="61">
        <f t="shared" ref="G65" si="12">F65*E65</f>
        <v>2961.1411004000006</v>
      </c>
      <c r="J65" s="66">
        <v>139.676467</v>
      </c>
    </row>
    <row r="66" spans="1:10" s="66" customFormat="1" ht="12.75" customHeight="1" x14ac:dyDescent="0.2">
      <c r="A66" s="57"/>
      <c r="B66" s="232" t="s">
        <v>109</v>
      </c>
      <c r="C66" s="233"/>
      <c r="D66" s="53"/>
      <c r="E66" s="60"/>
      <c r="F66" s="55"/>
      <c r="G66" s="61"/>
      <c r="J66" s="66">
        <v>0</v>
      </c>
    </row>
    <row r="67" spans="1:10" s="66" customFormat="1" ht="33.75" x14ac:dyDescent="0.2">
      <c r="A67" s="57"/>
      <c r="B67" s="58" t="s">
        <v>262</v>
      </c>
      <c r="C67" s="193" t="s">
        <v>251</v>
      </c>
      <c r="D67" s="53" t="s">
        <v>143</v>
      </c>
      <c r="E67" s="60">
        <v>42.400000000000006</v>
      </c>
      <c r="F67" s="55">
        <v>21.206428000000002</v>
      </c>
      <c r="G67" s="61">
        <f t="shared" ref="G67:G69" si="13">F67*E67</f>
        <v>899.15254720000019</v>
      </c>
      <c r="J67" s="66">
        <v>21.206428000000002</v>
      </c>
    </row>
    <row r="68" spans="1:10" s="66" customFormat="1" ht="45" x14ac:dyDescent="0.2">
      <c r="A68" s="57"/>
      <c r="B68" s="58" t="s">
        <v>263</v>
      </c>
      <c r="C68" s="193" t="s">
        <v>252</v>
      </c>
      <c r="D68" s="53" t="s">
        <v>143</v>
      </c>
      <c r="E68" s="60">
        <v>42.400000000000006</v>
      </c>
      <c r="F68" s="55">
        <v>36.516557999999996</v>
      </c>
      <c r="G68" s="61">
        <f t="shared" si="13"/>
        <v>1548.3020592</v>
      </c>
      <c r="J68" s="66">
        <v>36.516557999999996</v>
      </c>
    </row>
    <row r="69" spans="1:10" s="66" customFormat="1" ht="33.75" x14ac:dyDescent="0.2">
      <c r="A69" s="57"/>
      <c r="B69" s="58" t="s">
        <v>264</v>
      </c>
      <c r="C69" s="193" t="s">
        <v>253</v>
      </c>
      <c r="D69" s="53" t="s">
        <v>143</v>
      </c>
      <c r="E69" s="60">
        <v>42.400000000000006</v>
      </c>
      <c r="F69" s="55">
        <v>198.81658899999999</v>
      </c>
      <c r="G69" s="61">
        <f t="shared" si="13"/>
        <v>8429.8233736000002</v>
      </c>
      <c r="J69" s="66">
        <v>198.81658899999999</v>
      </c>
    </row>
    <row r="70" spans="1:10" s="66" customFormat="1" ht="12.75" customHeight="1" x14ac:dyDescent="0.2">
      <c r="A70" s="57"/>
      <c r="B70" s="232" t="s">
        <v>192</v>
      </c>
      <c r="C70" s="233"/>
      <c r="D70" s="53"/>
      <c r="E70" s="60"/>
      <c r="F70" s="55"/>
      <c r="G70" s="61"/>
      <c r="J70" s="66">
        <v>0</v>
      </c>
    </row>
    <row r="71" spans="1:10" s="66" customFormat="1" ht="22.5" x14ac:dyDescent="0.2">
      <c r="A71" s="57"/>
      <c r="B71" s="194" t="s">
        <v>259</v>
      </c>
      <c r="C71" s="59" t="s">
        <v>258</v>
      </c>
      <c r="D71" s="53" t="s">
        <v>143</v>
      </c>
      <c r="E71" s="60">
        <v>99.199999999999989</v>
      </c>
      <c r="F71" s="55">
        <v>38.578997000000001</v>
      </c>
      <c r="G71" s="61">
        <f t="shared" ref="G71" si="14">F71*E71</f>
        <v>3827.0365023999998</v>
      </c>
      <c r="J71" s="66">
        <v>38.578997000000001</v>
      </c>
    </row>
    <row r="72" spans="1:10" s="66" customFormat="1" ht="12.75" customHeight="1" x14ac:dyDescent="0.2">
      <c r="A72" s="50"/>
      <c r="B72" s="232" t="s">
        <v>174</v>
      </c>
      <c r="C72" s="233"/>
      <c r="D72" s="53"/>
      <c r="E72" s="60"/>
      <c r="F72" s="55"/>
      <c r="G72" s="61"/>
      <c r="J72" s="66">
        <v>0</v>
      </c>
    </row>
    <row r="73" spans="1:10" s="66" customFormat="1" ht="22.5" hidden="1" x14ac:dyDescent="0.2">
      <c r="A73" s="57"/>
      <c r="B73" s="58">
        <v>150816</v>
      </c>
      <c r="C73" s="59" t="s">
        <v>193</v>
      </c>
      <c r="D73" s="53" t="s">
        <v>10</v>
      </c>
      <c r="E73" s="60">
        <v>0</v>
      </c>
      <c r="F73" s="55">
        <v>115.24352399999999</v>
      </c>
      <c r="G73" s="61">
        <f t="shared" ref="G73" si="15">F73*E73</f>
        <v>0</v>
      </c>
      <c r="J73" s="66">
        <v>145.81763091719998</v>
      </c>
    </row>
    <row r="74" spans="1:10" s="66" customFormat="1" ht="45" x14ac:dyDescent="0.2">
      <c r="A74" s="57"/>
      <c r="B74" s="58" t="s">
        <v>260</v>
      </c>
      <c r="C74" s="59" t="s">
        <v>194</v>
      </c>
      <c r="D74" s="53" t="s">
        <v>10</v>
      </c>
      <c r="E74" s="60">
        <v>2</v>
      </c>
      <c r="F74" s="55">
        <v>276.41924966760757</v>
      </c>
      <c r="G74" s="61">
        <f t="shared" ref="G74" si="16">F74*E74</f>
        <v>552.83849933521515</v>
      </c>
      <c r="J74" s="66">
        <v>265.87542782629998</v>
      </c>
    </row>
    <row r="75" spans="1:10" s="66" customFormat="1" hidden="1" x14ac:dyDescent="0.2">
      <c r="A75" s="50"/>
      <c r="B75" s="51">
        <v>180000</v>
      </c>
      <c r="C75" s="52" t="s">
        <v>195</v>
      </c>
      <c r="D75" s="53"/>
      <c r="E75" s="54"/>
      <c r="F75" s="55"/>
      <c r="G75" s="61"/>
      <c r="J75" s="66">
        <v>0</v>
      </c>
    </row>
    <row r="76" spans="1:10" s="66" customFormat="1" hidden="1" x14ac:dyDescent="0.2">
      <c r="A76" s="50"/>
      <c r="B76" s="51">
        <v>180100</v>
      </c>
      <c r="C76" s="52" t="s">
        <v>196</v>
      </c>
      <c r="D76" s="53"/>
      <c r="E76" s="54"/>
      <c r="F76" s="55"/>
      <c r="G76" s="61"/>
      <c r="J76" s="66">
        <v>0</v>
      </c>
    </row>
    <row r="77" spans="1:10" s="66" customFormat="1" hidden="1" x14ac:dyDescent="0.2">
      <c r="A77" s="57"/>
      <c r="B77" s="58">
        <v>180105</v>
      </c>
      <c r="C77" s="59" t="s">
        <v>173</v>
      </c>
      <c r="D77" s="53" t="s">
        <v>143</v>
      </c>
      <c r="E77" s="60">
        <v>0</v>
      </c>
      <c r="F77" s="55">
        <v>43.931215999999999</v>
      </c>
      <c r="G77" s="61">
        <f t="shared" ref="G77" si="17">F77*E77</f>
        <v>0</v>
      </c>
      <c r="J77" s="66">
        <v>55.586167604799996</v>
      </c>
    </row>
    <row r="78" spans="1:10" s="66" customFormat="1" ht="12.75" customHeight="1" x14ac:dyDescent="0.2">
      <c r="A78" s="57"/>
      <c r="B78" s="232" t="s">
        <v>96</v>
      </c>
      <c r="C78" s="233"/>
      <c r="D78" s="53"/>
      <c r="E78" s="60"/>
      <c r="F78" s="55"/>
      <c r="G78" s="61"/>
      <c r="J78" s="66">
        <v>0</v>
      </c>
    </row>
    <row r="79" spans="1:10" s="66" customFormat="1" ht="22.5" x14ac:dyDescent="0.2">
      <c r="A79" s="57"/>
      <c r="B79" s="58" t="s">
        <v>261</v>
      </c>
      <c r="C79" s="59" t="s">
        <v>97</v>
      </c>
      <c r="D79" s="53" t="s">
        <v>143</v>
      </c>
      <c r="E79" s="60">
        <v>14.040000000000001</v>
      </c>
      <c r="F79" s="55">
        <v>96.859537444999987</v>
      </c>
      <c r="G79" s="61">
        <f t="shared" ref="G79" si="18">F79*E79</f>
        <v>1359.9079057278</v>
      </c>
      <c r="J79" s="66">
        <v>96.859537444999987</v>
      </c>
    </row>
    <row r="80" spans="1:10" s="66" customFormat="1" ht="12.75" customHeight="1" x14ac:dyDescent="0.2">
      <c r="A80" s="199" t="s">
        <v>279</v>
      </c>
      <c r="B80" s="200"/>
      <c r="C80" s="200"/>
      <c r="D80" s="200"/>
      <c r="E80" s="154"/>
      <c r="F80" s="68"/>
      <c r="G80" s="69">
        <f>SUM(G15:G79)</f>
        <v>39924.168276824334</v>
      </c>
    </row>
    <row r="81" spans="1:7" ht="12" thickBot="1" x14ac:dyDescent="0.25">
      <c r="A81" s="205" t="s">
        <v>280</v>
      </c>
      <c r="B81" s="206"/>
      <c r="C81" s="206"/>
      <c r="D81" s="206"/>
      <c r="E81" s="172"/>
      <c r="F81" s="77"/>
      <c r="G81" s="78">
        <f>G80</f>
        <v>39924.168276824334</v>
      </c>
    </row>
    <row r="82" spans="1:7" s="79" customFormat="1" ht="11.25" customHeight="1" thickTop="1" x14ac:dyDescent="0.2">
      <c r="A82" s="171"/>
      <c r="B82" s="165"/>
      <c r="C82" s="234"/>
      <c r="D82" s="234"/>
      <c r="E82" s="159"/>
      <c r="F82" s="160"/>
      <c r="G82" s="170"/>
    </row>
    <row r="83" spans="1:7" s="79" customFormat="1" x14ac:dyDescent="0.2">
      <c r="A83" s="161"/>
      <c r="B83" s="161"/>
      <c r="C83" s="149"/>
      <c r="D83" s="162"/>
      <c r="E83" s="163"/>
      <c r="F83" s="164"/>
      <c r="G83" s="161"/>
    </row>
    <row r="84" spans="1:7" s="79" customFormat="1" x14ac:dyDescent="0.2">
      <c r="A84" s="161"/>
      <c r="B84" s="161"/>
      <c r="C84" s="149"/>
      <c r="D84" s="162"/>
      <c r="E84" s="163"/>
      <c r="F84" s="164"/>
      <c r="G84" s="161"/>
    </row>
    <row r="85" spans="1:7" s="79" customFormat="1" x14ac:dyDescent="0.2">
      <c r="A85" s="161"/>
      <c r="B85" s="161"/>
      <c r="C85" s="161"/>
      <c r="D85" s="162"/>
      <c r="E85" s="163"/>
      <c r="F85" s="164"/>
      <c r="G85" s="161"/>
    </row>
    <row r="86" spans="1:7" s="79" customFormat="1" x14ac:dyDescent="0.2">
      <c r="A86" s="161"/>
      <c r="B86" s="161"/>
      <c r="C86" s="149"/>
      <c r="D86" s="165"/>
      <c r="E86" s="163"/>
      <c r="F86" s="164"/>
      <c r="G86" s="161"/>
    </row>
    <row r="87" spans="1:7" s="79" customFormat="1" x14ac:dyDescent="0.2">
      <c r="A87" s="161"/>
      <c r="B87" s="161"/>
      <c r="C87" s="149"/>
      <c r="D87" s="162"/>
      <c r="E87" s="163"/>
      <c r="F87" s="164"/>
      <c r="G87" s="161"/>
    </row>
    <row r="88" spans="1:7" s="79" customFormat="1" x14ac:dyDescent="0.2">
      <c r="A88" s="161"/>
      <c r="B88" s="161"/>
      <c r="C88" s="149"/>
      <c r="D88" s="165"/>
      <c r="E88" s="163"/>
      <c r="F88" s="164"/>
      <c r="G88" s="161"/>
    </row>
    <row r="89" spans="1:7" s="79" customFormat="1" x14ac:dyDescent="0.2">
      <c r="A89" s="161"/>
      <c r="B89" s="161"/>
      <c r="C89" s="149"/>
      <c r="D89" s="162"/>
      <c r="E89" s="163"/>
      <c r="F89" s="164"/>
      <c r="G89" s="161"/>
    </row>
    <row r="90" spans="1:7" s="79" customFormat="1" x14ac:dyDescent="0.2">
      <c r="C90" s="80"/>
      <c r="D90" s="84"/>
      <c r="E90" s="82"/>
      <c r="F90" s="83"/>
    </row>
    <row r="91" spans="1:7" s="79" customFormat="1" x14ac:dyDescent="0.2">
      <c r="C91" s="80"/>
      <c r="D91" s="84"/>
      <c r="E91" s="82"/>
      <c r="F91" s="83"/>
    </row>
    <row r="92" spans="1:7" s="79" customFormat="1" x14ac:dyDescent="0.2">
      <c r="C92" s="80"/>
      <c r="D92" s="81"/>
      <c r="E92" s="82"/>
      <c r="F92" s="83"/>
    </row>
    <row r="93" spans="1:7" s="79" customFormat="1" x14ac:dyDescent="0.2">
      <c r="C93" s="80"/>
      <c r="D93" s="81"/>
      <c r="E93" s="82"/>
      <c r="F93" s="83"/>
    </row>
    <row r="94" spans="1:7" s="79" customFormat="1" x14ac:dyDescent="0.2">
      <c r="C94" s="80"/>
      <c r="D94" s="81"/>
      <c r="E94" s="82"/>
      <c r="F94" s="83"/>
    </row>
    <row r="95" spans="1:7" s="79" customFormat="1" x14ac:dyDescent="0.2">
      <c r="C95" s="80"/>
      <c r="D95" s="84"/>
      <c r="E95" s="82"/>
      <c r="F95" s="83"/>
    </row>
    <row r="96" spans="1:7" s="79" customFormat="1" ht="16.5" customHeight="1" x14ac:dyDescent="0.2">
      <c r="A96" s="220"/>
      <c r="B96" s="220"/>
      <c r="C96" s="85"/>
      <c r="D96" s="84"/>
      <c r="E96" s="82"/>
      <c r="F96" s="83"/>
    </row>
    <row r="97" spans="3:6" s="79" customFormat="1" x14ac:dyDescent="0.2">
      <c r="C97" s="80"/>
      <c r="D97" s="84"/>
      <c r="E97" s="82"/>
      <c r="F97" s="83"/>
    </row>
    <row r="98" spans="3:6" s="79" customFormat="1" ht="12.75" customHeight="1" x14ac:dyDescent="0.2">
      <c r="C98" s="80"/>
      <c r="D98" s="86"/>
      <c r="E98" s="82"/>
      <c r="F98" s="83"/>
    </row>
    <row r="99" spans="3:6" s="79" customFormat="1" x14ac:dyDescent="0.2">
      <c r="C99" s="80"/>
      <c r="D99" s="84"/>
      <c r="E99" s="82"/>
      <c r="F99" s="83"/>
    </row>
    <row r="100" spans="3:6" s="79" customFormat="1" x14ac:dyDescent="0.2">
      <c r="C100" s="80"/>
      <c r="D100" s="84"/>
      <c r="E100" s="82"/>
      <c r="F100" s="83"/>
    </row>
    <row r="101" spans="3:6" s="79" customFormat="1" x14ac:dyDescent="0.2">
      <c r="C101" s="80"/>
      <c r="D101" s="84"/>
      <c r="E101" s="82"/>
      <c r="F101" s="83"/>
    </row>
    <row r="102" spans="3:6" s="79" customFormat="1" x14ac:dyDescent="0.2">
      <c r="C102" s="80"/>
      <c r="D102" s="86"/>
      <c r="E102" s="82"/>
      <c r="F102" s="83"/>
    </row>
    <row r="103" spans="3:6" s="79" customFormat="1" x14ac:dyDescent="0.2">
      <c r="C103" s="80"/>
      <c r="D103" s="84"/>
      <c r="E103" s="82"/>
      <c r="F103" s="83"/>
    </row>
    <row r="104" spans="3:6" s="79" customFormat="1" x14ac:dyDescent="0.2">
      <c r="C104" s="80"/>
      <c r="D104" s="84"/>
      <c r="E104" s="82"/>
      <c r="F104" s="83"/>
    </row>
    <row r="105" spans="3:6" s="79" customFormat="1" x14ac:dyDescent="0.2">
      <c r="C105" s="80"/>
      <c r="D105" s="84"/>
      <c r="E105" s="82"/>
      <c r="F105" s="83"/>
    </row>
    <row r="106" spans="3:6" s="79" customFormat="1" x14ac:dyDescent="0.2">
      <c r="C106" s="80"/>
      <c r="D106" s="84"/>
      <c r="E106" s="82"/>
      <c r="F106" s="83"/>
    </row>
    <row r="107" spans="3:6" s="79" customFormat="1" x14ac:dyDescent="0.2">
      <c r="C107" s="80"/>
      <c r="D107" s="84"/>
      <c r="E107" s="82"/>
      <c r="F107" s="83"/>
    </row>
    <row r="108" spans="3:6" s="79" customFormat="1" x14ac:dyDescent="0.2">
      <c r="C108" s="80"/>
      <c r="D108" s="84"/>
      <c r="E108" s="82"/>
      <c r="F108" s="83"/>
    </row>
    <row r="109" spans="3:6" s="79" customFormat="1" x14ac:dyDescent="0.2">
      <c r="C109" s="80"/>
      <c r="D109" s="84"/>
      <c r="E109" s="82"/>
      <c r="F109" s="83"/>
    </row>
    <row r="110" spans="3:6" s="79" customFormat="1" x14ac:dyDescent="0.2">
      <c r="C110" s="80"/>
      <c r="D110" s="84"/>
      <c r="E110" s="82"/>
      <c r="F110" s="83"/>
    </row>
    <row r="111" spans="3:6" s="79" customFormat="1" x14ac:dyDescent="0.2">
      <c r="C111" s="80"/>
      <c r="D111" s="84"/>
      <c r="E111" s="82"/>
      <c r="F111" s="83"/>
    </row>
    <row r="112" spans="3:6" s="79" customFormat="1" x14ac:dyDescent="0.2">
      <c r="C112" s="80"/>
      <c r="D112" s="84"/>
      <c r="E112" s="82"/>
      <c r="F112" s="83"/>
    </row>
    <row r="113" spans="3:6" s="79" customFormat="1" x14ac:dyDescent="0.2">
      <c r="C113" s="80"/>
      <c r="D113" s="84"/>
      <c r="E113" s="82"/>
      <c r="F113" s="83"/>
    </row>
    <row r="114" spans="3:6" s="79" customFormat="1" x14ac:dyDescent="0.2">
      <c r="C114" s="80"/>
      <c r="D114" s="84"/>
      <c r="E114" s="82"/>
      <c r="F114" s="83"/>
    </row>
    <row r="115" spans="3:6" s="79" customFormat="1" x14ac:dyDescent="0.2">
      <c r="C115" s="80"/>
      <c r="D115" s="84"/>
      <c r="E115" s="82"/>
      <c r="F115" s="83"/>
    </row>
    <row r="116" spans="3:6" s="79" customFormat="1" x14ac:dyDescent="0.2">
      <c r="C116" s="80"/>
      <c r="D116" s="84"/>
      <c r="E116" s="82"/>
      <c r="F116" s="83"/>
    </row>
    <row r="117" spans="3:6" s="79" customFormat="1" x14ac:dyDescent="0.2">
      <c r="C117" s="80"/>
      <c r="D117" s="84"/>
      <c r="E117" s="82"/>
      <c r="F117" s="83"/>
    </row>
    <row r="118" spans="3:6" s="79" customFormat="1" x14ac:dyDescent="0.2">
      <c r="C118" s="80"/>
      <c r="D118" s="84"/>
      <c r="E118" s="82"/>
      <c r="F118" s="83"/>
    </row>
    <row r="119" spans="3:6" s="79" customFormat="1" x14ac:dyDescent="0.2">
      <c r="C119" s="80"/>
      <c r="D119" s="84"/>
      <c r="E119" s="82"/>
      <c r="F119" s="83"/>
    </row>
    <row r="120" spans="3:6" s="79" customFormat="1" x14ac:dyDescent="0.2">
      <c r="C120" s="80"/>
      <c r="D120" s="84"/>
      <c r="E120" s="82"/>
      <c r="F120" s="83"/>
    </row>
    <row r="121" spans="3:6" s="79" customFormat="1" x14ac:dyDescent="0.2">
      <c r="C121" s="80"/>
      <c r="D121" s="84"/>
      <c r="E121" s="82"/>
      <c r="F121" s="83"/>
    </row>
    <row r="122" spans="3:6" s="79" customFormat="1" x14ac:dyDescent="0.2">
      <c r="C122" s="80"/>
      <c r="D122" s="84"/>
      <c r="E122" s="82"/>
      <c r="F122" s="83"/>
    </row>
    <row r="123" spans="3:6" s="79" customFormat="1" x14ac:dyDescent="0.2">
      <c r="C123" s="80"/>
      <c r="D123" s="84"/>
      <c r="E123" s="82"/>
      <c r="F123" s="83"/>
    </row>
    <row r="124" spans="3:6" s="79" customFormat="1" x14ac:dyDescent="0.2">
      <c r="C124" s="80"/>
      <c r="D124" s="84"/>
      <c r="E124" s="82"/>
      <c r="F124" s="83"/>
    </row>
    <row r="125" spans="3:6" s="79" customFormat="1" x14ac:dyDescent="0.2">
      <c r="C125" s="80"/>
      <c r="D125" s="84"/>
      <c r="E125" s="82"/>
      <c r="F125" s="83"/>
    </row>
    <row r="126" spans="3:6" s="79" customFormat="1" x14ac:dyDescent="0.2">
      <c r="C126" s="80"/>
      <c r="D126" s="84"/>
      <c r="E126" s="82"/>
      <c r="F126" s="83"/>
    </row>
    <row r="127" spans="3:6" s="79" customFormat="1" x14ac:dyDescent="0.2">
      <c r="C127" s="80"/>
      <c r="D127" s="84"/>
      <c r="E127" s="82"/>
      <c r="F127" s="83"/>
    </row>
    <row r="128" spans="3:6" s="79" customFormat="1" x14ac:dyDescent="0.2">
      <c r="C128" s="80"/>
      <c r="D128" s="84"/>
      <c r="E128" s="82"/>
      <c r="F128" s="83"/>
    </row>
    <row r="129" spans="3:6" s="79" customFormat="1" x14ac:dyDescent="0.2">
      <c r="C129" s="80"/>
      <c r="D129" s="84"/>
      <c r="E129" s="82"/>
      <c r="F129" s="83"/>
    </row>
    <row r="130" spans="3:6" s="79" customFormat="1" x14ac:dyDescent="0.2">
      <c r="C130" s="80"/>
      <c r="D130" s="84"/>
      <c r="E130" s="82"/>
      <c r="F130" s="83"/>
    </row>
    <row r="131" spans="3:6" s="79" customFormat="1" x14ac:dyDescent="0.2">
      <c r="C131" s="80"/>
      <c r="D131" s="84"/>
      <c r="E131" s="82"/>
      <c r="F131" s="83"/>
    </row>
    <row r="132" spans="3:6" s="79" customFormat="1" x14ac:dyDescent="0.2">
      <c r="C132" s="80"/>
      <c r="D132" s="84"/>
      <c r="E132" s="82"/>
      <c r="F132" s="83"/>
    </row>
    <row r="133" spans="3:6" s="79" customFormat="1" x14ac:dyDescent="0.2">
      <c r="C133" s="80"/>
      <c r="D133" s="84"/>
      <c r="E133" s="82"/>
      <c r="F133" s="83"/>
    </row>
    <row r="134" spans="3:6" s="79" customFormat="1" x14ac:dyDescent="0.2">
      <c r="C134" s="80"/>
      <c r="D134" s="84"/>
      <c r="E134" s="82"/>
      <c r="F134" s="83"/>
    </row>
    <row r="135" spans="3:6" s="79" customFormat="1" x14ac:dyDescent="0.2">
      <c r="C135" s="80"/>
      <c r="D135" s="84"/>
      <c r="E135" s="82"/>
      <c r="F135" s="83"/>
    </row>
    <row r="136" spans="3:6" s="79" customFormat="1" x14ac:dyDescent="0.2">
      <c r="C136" s="80"/>
      <c r="D136" s="84"/>
      <c r="E136" s="82"/>
      <c r="F136" s="83"/>
    </row>
    <row r="137" spans="3:6" s="79" customFormat="1" x14ac:dyDescent="0.2">
      <c r="C137" s="80"/>
      <c r="D137" s="84"/>
      <c r="E137" s="82"/>
      <c r="F137" s="83"/>
    </row>
    <row r="138" spans="3:6" s="79" customFormat="1" x14ac:dyDescent="0.2">
      <c r="C138" s="80"/>
      <c r="D138" s="84"/>
      <c r="E138" s="82"/>
      <c r="F138" s="83"/>
    </row>
    <row r="139" spans="3:6" s="79" customFormat="1" x14ac:dyDescent="0.2">
      <c r="C139" s="80"/>
      <c r="D139" s="84"/>
      <c r="E139" s="82"/>
      <c r="F139" s="83"/>
    </row>
    <row r="140" spans="3:6" s="79" customFormat="1" x14ac:dyDescent="0.2">
      <c r="C140" s="80"/>
      <c r="D140" s="84"/>
      <c r="E140" s="82"/>
      <c r="F140" s="83"/>
    </row>
    <row r="141" spans="3:6" s="79" customFormat="1" x14ac:dyDescent="0.2">
      <c r="C141" s="80"/>
      <c r="D141" s="84"/>
      <c r="E141" s="82"/>
      <c r="F141" s="83"/>
    </row>
    <row r="142" spans="3:6" s="79" customFormat="1" x14ac:dyDescent="0.2">
      <c r="C142" s="80"/>
      <c r="D142" s="84"/>
      <c r="E142" s="82"/>
      <c r="F142" s="83"/>
    </row>
    <row r="143" spans="3:6" s="79" customFormat="1" x14ac:dyDescent="0.2">
      <c r="C143" s="80"/>
      <c r="D143" s="84"/>
      <c r="E143" s="82"/>
      <c r="F143" s="83"/>
    </row>
    <row r="144" spans="3:6" s="79" customFormat="1" x14ac:dyDescent="0.2">
      <c r="C144" s="80"/>
      <c r="D144" s="84"/>
      <c r="E144" s="82"/>
      <c r="F144" s="83"/>
    </row>
    <row r="145" spans="3:6" s="79" customFormat="1" x14ac:dyDescent="0.2">
      <c r="C145" s="80"/>
      <c r="D145" s="84"/>
      <c r="E145" s="82"/>
      <c r="F145" s="83"/>
    </row>
    <row r="146" spans="3:6" s="79" customFormat="1" x14ac:dyDescent="0.2">
      <c r="C146" s="80"/>
      <c r="D146" s="84"/>
      <c r="E146" s="82"/>
      <c r="F146" s="83"/>
    </row>
    <row r="147" spans="3:6" s="79" customFormat="1" x14ac:dyDescent="0.2">
      <c r="C147" s="80"/>
      <c r="D147" s="84"/>
      <c r="E147" s="82"/>
      <c r="F147" s="83"/>
    </row>
    <row r="148" spans="3:6" s="79" customFormat="1" x14ac:dyDescent="0.2">
      <c r="C148" s="80"/>
      <c r="D148" s="84"/>
      <c r="E148" s="82"/>
      <c r="F148" s="83"/>
    </row>
    <row r="149" spans="3:6" s="79" customFormat="1" x14ac:dyDescent="0.2">
      <c r="C149" s="80"/>
      <c r="D149" s="84"/>
      <c r="E149" s="82"/>
      <c r="F149" s="83"/>
    </row>
    <row r="150" spans="3:6" s="79" customFormat="1" x14ac:dyDescent="0.2">
      <c r="C150" s="80"/>
      <c r="D150" s="84"/>
      <c r="E150" s="82"/>
      <c r="F150" s="83"/>
    </row>
    <row r="151" spans="3:6" s="79" customFormat="1" x14ac:dyDescent="0.2">
      <c r="C151" s="80"/>
      <c r="D151" s="84"/>
      <c r="E151" s="82"/>
      <c r="F151" s="83"/>
    </row>
    <row r="152" spans="3:6" s="79" customFormat="1" x14ac:dyDescent="0.2">
      <c r="C152" s="80"/>
      <c r="D152" s="84"/>
      <c r="E152" s="82"/>
      <c r="F152" s="83"/>
    </row>
    <row r="153" spans="3:6" s="79" customFormat="1" x14ac:dyDescent="0.2">
      <c r="C153" s="80"/>
      <c r="D153" s="84"/>
      <c r="E153" s="82"/>
      <c r="F153" s="83"/>
    </row>
    <row r="154" spans="3:6" s="79" customFormat="1" x14ac:dyDescent="0.2">
      <c r="C154" s="80"/>
      <c r="D154" s="84"/>
      <c r="E154" s="82"/>
      <c r="F154" s="83"/>
    </row>
    <row r="155" spans="3:6" s="79" customFormat="1" x14ac:dyDescent="0.2">
      <c r="C155" s="80"/>
      <c r="D155" s="84"/>
      <c r="E155" s="82"/>
      <c r="F155" s="83"/>
    </row>
    <row r="156" spans="3:6" s="79" customFormat="1" x14ac:dyDescent="0.2">
      <c r="C156" s="80"/>
      <c r="D156" s="84"/>
      <c r="E156" s="82"/>
      <c r="F156" s="83"/>
    </row>
    <row r="157" spans="3:6" s="79" customFormat="1" x14ac:dyDescent="0.2">
      <c r="C157" s="80"/>
      <c r="D157" s="84"/>
      <c r="E157" s="82"/>
      <c r="F157" s="83"/>
    </row>
    <row r="158" spans="3:6" s="79" customFormat="1" x14ac:dyDescent="0.2">
      <c r="C158" s="80"/>
      <c r="D158" s="84"/>
      <c r="E158" s="82"/>
      <c r="F158" s="83"/>
    </row>
    <row r="159" spans="3:6" s="79" customFormat="1" x14ac:dyDescent="0.2">
      <c r="C159" s="80"/>
      <c r="D159" s="84"/>
      <c r="E159" s="82"/>
      <c r="F159" s="83"/>
    </row>
    <row r="160" spans="3:6" s="79" customFormat="1" x14ac:dyDescent="0.2">
      <c r="C160" s="80"/>
      <c r="D160" s="84"/>
      <c r="E160" s="82"/>
      <c r="F160" s="83"/>
    </row>
    <row r="161" spans="3:6" s="79" customFormat="1" x14ac:dyDescent="0.2">
      <c r="C161" s="80"/>
      <c r="D161" s="84"/>
      <c r="E161" s="82"/>
      <c r="F161" s="83"/>
    </row>
    <row r="162" spans="3:6" s="79" customFormat="1" x14ac:dyDescent="0.2">
      <c r="C162" s="80"/>
      <c r="D162" s="84"/>
      <c r="E162" s="82"/>
      <c r="F162" s="83"/>
    </row>
    <row r="163" spans="3:6" s="79" customFormat="1" x14ac:dyDescent="0.2">
      <c r="C163" s="80"/>
      <c r="D163" s="84"/>
      <c r="E163" s="82"/>
      <c r="F163" s="83"/>
    </row>
    <row r="164" spans="3:6" s="79" customFormat="1" x14ac:dyDescent="0.2">
      <c r="C164" s="80"/>
      <c r="D164" s="84"/>
      <c r="E164" s="82"/>
      <c r="F164" s="83"/>
    </row>
    <row r="165" spans="3:6" s="79" customFormat="1" x14ac:dyDescent="0.2">
      <c r="C165" s="80"/>
      <c r="D165" s="84"/>
      <c r="E165" s="82"/>
      <c r="F165" s="83"/>
    </row>
    <row r="166" spans="3:6" s="79" customFormat="1" x14ac:dyDescent="0.2">
      <c r="C166" s="80"/>
      <c r="D166" s="84"/>
      <c r="E166" s="82"/>
      <c r="F166" s="83"/>
    </row>
    <row r="167" spans="3:6" s="79" customFormat="1" x14ac:dyDescent="0.2">
      <c r="C167" s="80"/>
      <c r="D167" s="84"/>
      <c r="E167" s="82"/>
      <c r="F167" s="83"/>
    </row>
    <row r="168" spans="3:6" s="79" customFormat="1" ht="12.75" x14ac:dyDescent="0.2">
      <c r="C168" s="80"/>
      <c r="D168" s="153"/>
      <c r="E168" s="82"/>
      <c r="F168" s="83"/>
    </row>
    <row r="169" spans="3:6" s="79" customFormat="1" x14ac:dyDescent="0.2">
      <c r="C169" s="80"/>
      <c r="D169" s="84"/>
      <c r="E169" s="82"/>
      <c r="F169" s="83"/>
    </row>
    <row r="170" spans="3:6" s="79" customFormat="1" x14ac:dyDescent="0.2">
      <c r="C170" s="80"/>
      <c r="D170" s="84"/>
      <c r="E170" s="82"/>
      <c r="F170" s="83"/>
    </row>
    <row r="171" spans="3:6" s="79" customFormat="1" x14ac:dyDescent="0.2">
      <c r="C171" s="80"/>
      <c r="D171" s="84"/>
      <c r="E171" s="82"/>
      <c r="F171" s="83"/>
    </row>
    <row r="172" spans="3:6" s="79" customFormat="1" x14ac:dyDescent="0.2">
      <c r="C172" s="80"/>
      <c r="D172" s="84"/>
      <c r="E172" s="82"/>
      <c r="F172" s="83"/>
    </row>
    <row r="173" spans="3:6" s="79" customFormat="1" x14ac:dyDescent="0.2">
      <c r="C173" s="80"/>
      <c r="D173" s="84"/>
      <c r="E173" s="82"/>
      <c r="F173" s="83"/>
    </row>
    <row r="174" spans="3:6" s="79" customFormat="1" x14ac:dyDescent="0.2">
      <c r="C174" s="80"/>
      <c r="D174" s="84"/>
      <c r="E174" s="82"/>
      <c r="F174" s="83"/>
    </row>
    <row r="175" spans="3:6" s="79" customFormat="1" x14ac:dyDescent="0.2">
      <c r="C175" s="80"/>
      <c r="D175" s="84"/>
      <c r="E175" s="82"/>
      <c r="F175" s="83"/>
    </row>
    <row r="176" spans="3:6" s="79" customFormat="1" x14ac:dyDescent="0.2">
      <c r="C176" s="80"/>
      <c r="D176" s="84"/>
      <c r="E176" s="82"/>
      <c r="F176" s="83"/>
    </row>
    <row r="177" spans="3:6" s="79" customFormat="1" x14ac:dyDescent="0.2">
      <c r="C177" s="80"/>
      <c r="D177" s="84"/>
      <c r="E177" s="82"/>
      <c r="F177" s="83"/>
    </row>
    <row r="178" spans="3:6" s="79" customFormat="1" x14ac:dyDescent="0.2">
      <c r="C178" s="80"/>
      <c r="D178" s="84"/>
      <c r="E178" s="82"/>
      <c r="F178" s="83"/>
    </row>
    <row r="179" spans="3:6" s="79" customFormat="1" x14ac:dyDescent="0.2">
      <c r="C179" s="80"/>
      <c r="D179" s="84"/>
      <c r="E179" s="82"/>
      <c r="F179" s="83"/>
    </row>
    <row r="180" spans="3:6" s="79" customFormat="1" x14ac:dyDescent="0.2">
      <c r="C180" s="80"/>
      <c r="D180" s="84"/>
      <c r="E180" s="82"/>
      <c r="F180" s="83"/>
    </row>
    <row r="181" spans="3:6" s="79" customFormat="1" x14ac:dyDescent="0.2">
      <c r="C181" s="80"/>
      <c r="D181" s="84"/>
      <c r="E181" s="82"/>
      <c r="F181" s="83"/>
    </row>
    <row r="182" spans="3:6" s="79" customFormat="1" x14ac:dyDescent="0.2">
      <c r="C182" s="80"/>
      <c r="D182" s="84"/>
      <c r="E182" s="82"/>
      <c r="F182" s="83"/>
    </row>
    <row r="183" spans="3:6" s="79" customFormat="1" x14ac:dyDescent="0.2">
      <c r="C183" s="80"/>
      <c r="D183" s="84"/>
      <c r="E183" s="82"/>
      <c r="F183" s="83"/>
    </row>
    <row r="184" spans="3:6" s="79" customFormat="1" x14ac:dyDescent="0.2">
      <c r="C184" s="80"/>
      <c r="D184" s="84"/>
      <c r="E184" s="82"/>
      <c r="F184" s="83"/>
    </row>
    <row r="185" spans="3:6" s="79" customFormat="1" x14ac:dyDescent="0.2">
      <c r="C185" s="80"/>
      <c r="D185" s="84"/>
      <c r="E185" s="82"/>
      <c r="F185" s="83"/>
    </row>
    <row r="186" spans="3:6" s="79" customFormat="1" x14ac:dyDescent="0.2">
      <c r="C186" s="80"/>
      <c r="D186" s="84"/>
      <c r="E186" s="82"/>
      <c r="F186" s="83"/>
    </row>
    <row r="187" spans="3:6" s="79" customFormat="1" x14ac:dyDescent="0.2">
      <c r="C187" s="80"/>
      <c r="D187" s="84"/>
      <c r="E187" s="82"/>
      <c r="F187" s="83"/>
    </row>
    <row r="188" spans="3:6" s="79" customFormat="1" x14ac:dyDescent="0.2">
      <c r="C188" s="80"/>
      <c r="D188" s="84"/>
      <c r="E188" s="82"/>
      <c r="F188" s="83"/>
    </row>
    <row r="189" spans="3:6" s="79" customFormat="1" x14ac:dyDescent="0.2">
      <c r="C189" s="80"/>
      <c r="D189" s="84"/>
      <c r="E189" s="82"/>
      <c r="F189" s="83"/>
    </row>
    <row r="190" spans="3:6" s="79" customFormat="1" x14ac:dyDescent="0.2">
      <c r="C190" s="80"/>
      <c r="D190" s="84"/>
      <c r="E190" s="82"/>
      <c r="F190" s="83"/>
    </row>
    <row r="191" spans="3:6" s="79" customFormat="1" x14ac:dyDescent="0.2">
      <c r="C191" s="80"/>
      <c r="D191" s="84"/>
      <c r="E191" s="82"/>
      <c r="F191" s="83"/>
    </row>
    <row r="192" spans="3:6" s="79" customFormat="1" x14ac:dyDescent="0.2">
      <c r="C192" s="80"/>
      <c r="D192" s="84"/>
      <c r="E192" s="82"/>
      <c r="F192" s="83"/>
    </row>
    <row r="193" spans="3:6" s="79" customFormat="1" x14ac:dyDescent="0.2">
      <c r="C193" s="80"/>
      <c r="D193" s="84"/>
      <c r="E193" s="82"/>
      <c r="F193" s="83"/>
    </row>
    <row r="194" spans="3:6" s="79" customFormat="1" x14ac:dyDescent="0.2">
      <c r="C194" s="80"/>
      <c r="D194" s="84"/>
      <c r="E194" s="82"/>
      <c r="F194" s="83"/>
    </row>
    <row r="195" spans="3:6" s="79" customFormat="1" x14ac:dyDescent="0.2">
      <c r="C195" s="80"/>
      <c r="D195" s="84"/>
      <c r="E195" s="82"/>
      <c r="F195" s="83"/>
    </row>
    <row r="196" spans="3:6" s="79" customFormat="1" x14ac:dyDescent="0.2">
      <c r="C196" s="80"/>
      <c r="D196" s="84"/>
      <c r="E196" s="82"/>
      <c r="F196" s="83"/>
    </row>
    <row r="197" spans="3:6" s="79" customFormat="1" x14ac:dyDescent="0.2">
      <c r="C197" s="80"/>
      <c r="D197" s="84"/>
      <c r="E197" s="82"/>
      <c r="F197" s="83"/>
    </row>
    <row r="198" spans="3:6" s="79" customFormat="1" x14ac:dyDescent="0.2">
      <c r="C198" s="80"/>
      <c r="D198" s="84"/>
      <c r="E198" s="82"/>
      <c r="F198" s="83"/>
    </row>
    <row r="199" spans="3:6" s="79" customFormat="1" x14ac:dyDescent="0.2">
      <c r="C199" s="80"/>
      <c r="D199" s="84"/>
      <c r="E199" s="82"/>
      <c r="F199" s="83"/>
    </row>
    <row r="200" spans="3:6" s="79" customFormat="1" x14ac:dyDescent="0.2">
      <c r="C200" s="80"/>
      <c r="D200" s="84"/>
      <c r="E200" s="82"/>
      <c r="F200" s="83"/>
    </row>
    <row r="201" spans="3:6" s="79" customFormat="1" x14ac:dyDescent="0.2">
      <c r="C201" s="80"/>
      <c r="D201" s="84"/>
      <c r="E201" s="82"/>
      <c r="F201" s="83"/>
    </row>
    <row r="202" spans="3:6" s="79" customFormat="1" x14ac:dyDescent="0.2">
      <c r="C202" s="80"/>
      <c r="D202" s="84"/>
      <c r="E202" s="82"/>
      <c r="F202" s="83"/>
    </row>
    <row r="203" spans="3:6" s="79" customFormat="1" x14ac:dyDescent="0.2">
      <c r="C203" s="80"/>
      <c r="D203" s="84"/>
      <c r="E203" s="82"/>
      <c r="F203" s="83"/>
    </row>
    <row r="204" spans="3:6" s="79" customFormat="1" x14ac:dyDescent="0.2">
      <c r="C204" s="80"/>
      <c r="D204" s="84"/>
      <c r="E204" s="82"/>
      <c r="F204" s="83"/>
    </row>
    <row r="205" spans="3:6" s="79" customFormat="1" x14ac:dyDescent="0.2">
      <c r="C205" s="80"/>
      <c r="D205" s="84"/>
      <c r="E205" s="82"/>
      <c r="F205" s="83"/>
    </row>
    <row r="206" spans="3:6" s="79" customFormat="1" x14ac:dyDescent="0.2">
      <c r="C206" s="80"/>
      <c r="D206" s="84"/>
      <c r="E206" s="82"/>
      <c r="F206" s="83"/>
    </row>
    <row r="207" spans="3:6" s="79" customFormat="1" x14ac:dyDescent="0.2">
      <c r="C207" s="80"/>
      <c r="D207" s="84"/>
      <c r="E207" s="82"/>
      <c r="F207" s="83"/>
    </row>
    <row r="208" spans="3:6" s="79" customFormat="1" x14ac:dyDescent="0.2">
      <c r="C208" s="80"/>
      <c r="D208" s="84"/>
      <c r="E208" s="82"/>
      <c r="F208" s="83"/>
    </row>
    <row r="209" spans="3:6" s="79" customFormat="1" x14ac:dyDescent="0.2">
      <c r="C209" s="80"/>
      <c r="D209" s="84"/>
      <c r="E209" s="82"/>
      <c r="F209" s="83"/>
    </row>
    <row r="210" spans="3:6" s="79" customFormat="1" x14ac:dyDescent="0.2">
      <c r="C210" s="80"/>
      <c r="D210" s="84"/>
      <c r="E210" s="82"/>
      <c r="F210" s="83"/>
    </row>
    <row r="211" spans="3:6" s="79" customFormat="1" x14ac:dyDescent="0.2">
      <c r="C211" s="80"/>
      <c r="D211" s="84"/>
      <c r="E211" s="82"/>
      <c r="F211" s="83"/>
    </row>
    <row r="212" spans="3:6" s="79" customFormat="1" x14ac:dyDescent="0.2">
      <c r="C212" s="80"/>
      <c r="D212" s="84"/>
      <c r="E212" s="82"/>
      <c r="F212" s="83"/>
    </row>
    <row r="213" spans="3:6" s="79" customFormat="1" x14ac:dyDescent="0.2">
      <c r="C213" s="80"/>
      <c r="D213" s="84"/>
      <c r="E213" s="82"/>
      <c r="F213" s="83"/>
    </row>
    <row r="214" spans="3:6" s="79" customFormat="1" x14ac:dyDescent="0.2">
      <c r="C214" s="80"/>
      <c r="D214" s="84"/>
      <c r="E214" s="82"/>
      <c r="F214" s="83"/>
    </row>
    <row r="215" spans="3:6" s="79" customFormat="1" x14ac:dyDescent="0.2">
      <c r="C215" s="80"/>
      <c r="D215" s="84"/>
      <c r="E215" s="82"/>
      <c r="F215" s="83"/>
    </row>
    <row r="216" spans="3:6" s="79" customFormat="1" x14ac:dyDescent="0.2">
      <c r="C216" s="80"/>
      <c r="D216" s="84"/>
      <c r="E216" s="82"/>
      <c r="F216" s="83"/>
    </row>
    <row r="217" spans="3:6" s="79" customFormat="1" x14ac:dyDescent="0.2">
      <c r="C217" s="80"/>
      <c r="D217" s="84"/>
      <c r="E217" s="82"/>
      <c r="F217" s="83"/>
    </row>
    <row r="218" spans="3:6" s="79" customFormat="1" x14ac:dyDescent="0.2">
      <c r="C218" s="80"/>
      <c r="D218" s="84"/>
      <c r="E218" s="82"/>
      <c r="F218" s="83"/>
    </row>
    <row r="219" spans="3:6" s="79" customFormat="1" x14ac:dyDescent="0.2">
      <c r="C219" s="80"/>
      <c r="D219" s="84"/>
      <c r="E219" s="82"/>
      <c r="F219" s="83"/>
    </row>
    <row r="220" spans="3:6" s="79" customFormat="1" x14ac:dyDescent="0.2">
      <c r="C220" s="80"/>
      <c r="D220" s="84"/>
      <c r="E220" s="82"/>
      <c r="F220" s="83"/>
    </row>
    <row r="221" spans="3:6" s="79" customFormat="1" x14ac:dyDescent="0.2">
      <c r="C221" s="80"/>
      <c r="D221" s="84"/>
      <c r="E221" s="82"/>
      <c r="F221" s="83"/>
    </row>
    <row r="222" spans="3:6" s="79" customFormat="1" x14ac:dyDescent="0.2">
      <c r="C222" s="80"/>
      <c r="D222" s="84"/>
      <c r="E222" s="82"/>
      <c r="F222" s="83"/>
    </row>
    <row r="223" spans="3:6" s="79" customFormat="1" x14ac:dyDescent="0.2">
      <c r="C223" s="80"/>
      <c r="D223" s="84"/>
      <c r="E223" s="82"/>
      <c r="F223" s="83"/>
    </row>
    <row r="224" spans="3:6" s="79" customFormat="1" x14ac:dyDescent="0.2">
      <c r="C224" s="80"/>
      <c r="D224" s="84"/>
      <c r="E224" s="82"/>
      <c r="F224" s="83"/>
    </row>
    <row r="225" spans="3:6" s="79" customFormat="1" x14ac:dyDescent="0.2">
      <c r="C225" s="80"/>
      <c r="D225" s="84"/>
      <c r="E225" s="82"/>
      <c r="F225" s="83"/>
    </row>
    <row r="226" spans="3:6" s="79" customFormat="1" x14ac:dyDescent="0.2">
      <c r="C226" s="80"/>
      <c r="D226" s="84"/>
      <c r="E226" s="82"/>
      <c r="F226" s="83"/>
    </row>
    <row r="227" spans="3:6" s="79" customFormat="1" x14ac:dyDescent="0.2">
      <c r="C227" s="80"/>
      <c r="D227" s="84"/>
      <c r="E227" s="82"/>
      <c r="F227" s="83"/>
    </row>
    <row r="228" spans="3:6" s="79" customFormat="1" x14ac:dyDescent="0.2">
      <c r="C228" s="80"/>
      <c r="D228" s="84"/>
      <c r="E228" s="82"/>
      <c r="F228" s="83"/>
    </row>
    <row r="229" spans="3:6" s="79" customFormat="1" x14ac:dyDescent="0.2">
      <c r="C229" s="80"/>
      <c r="D229" s="84"/>
      <c r="E229" s="82"/>
      <c r="F229" s="83"/>
    </row>
    <row r="230" spans="3:6" s="79" customFormat="1" x14ac:dyDescent="0.2">
      <c r="C230" s="80"/>
      <c r="D230" s="84"/>
      <c r="E230" s="82"/>
      <c r="F230" s="83"/>
    </row>
    <row r="231" spans="3:6" s="79" customFormat="1" x14ac:dyDescent="0.2">
      <c r="C231" s="80"/>
      <c r="D231" s="84"/>
      <c r="E231" s="82"/>
      <c r="F231" s="83"/>
    </row>
    <row r="232" spans="3:6" s="79" customFormat="1" x14ac:dyDescent="0.2">
      <c r="C232" s="80"/>
      <c r="D232" s="84"/>
      <c r="E232" s="82"/>
      <c r="F232" s="83"/>
    </row>
    <row r="233" spans="3:6" s="79" customFormat="1" x14ac:dyDescent="0.2">
      <c r="C233" s="80"/>
      <c r="D233" s="84"/>
      <c r="E233" s="82"/>
      <c r="F233" s="83"/>
    </row>
    <row r="234" spans="3:6" s="79" customFormat="1" x14ac:dyDescent="0.2">
      <c r="C234" s="80"/>
      <c r="D234" s="84"/>
      <c r="E234" s="82"/>
      <c r="F234" s="83"/>
    </row>
  </sheetData>
  <mergeCells count="35">
    <mergeCell ref="B45:C45"/>
    <mergeCell ref="F1:G1"/>
    <mergeCell ref="F11:G12"/>
    <mergeCell ref="B70:C70"/>
    <mergeCell ref="B72:C72"/>
    <mergeCell ref="C82:D82"/>
    <mergeCell ref="B78:C78"/>
    <mergeCell ref="E7:G7"/>
    <mergeCell ref="B60:C60"/>
    <mergeCell ref="B61:C61"/>
    <mergeCell ref="B63:C63"/>
    <mergeCell ref="B64:C64"/>
    <mergeCell ref="B66:C66"/>
    <mergeCell ref="B49:C49"/>
    <mergeCell ref="B52:C52"/>
    <mergeCell ref="B54:C54"/>
    <mergeCell ref="B56:C56"/>
    <mergeCell ref="B35:C35"/>
    <mergeCell ref="B41:C41"/>
    <mergeCell ref="A96:B96"/>
    <mergeCell ref="E11:E13"/>
    <mergeCell ref="D11:D13"/>
    <mergeCell ref="C11:C13"/>
    <mergeCell ref="B11:B13"/>
    <mergeCell ref="A11:A13"/>
    <mergeCell ref="A80:D80"/>
    <mergeCell ref="A81:D81"/>
    <mergeCell ref="B15:C15"/>
    <mergeCell ref="B16:C16"/>
    <mergeCell ref="B27:C27"/>
    <mergeCell ref="B30:C30"/>
    <mergeCell ref="B31:C31"/>
    <mergeCell ref="B42:C42"/>
    <mergeCell ref="B44:C44"/>
    <mergeCell ref="B57:C57"/>
  </mergeCells>
  <conditionalFormatting sqref="B23">
    <cfRule type="expression" dxfId="0" priority="1" stopIfTrue="1">
      <formula>D23=" "</formula>
    </cfRule>
  </conditionalFormatting>
  <printOptions horizontalCentered="1"/>
  <pageMargins left="0.59055118110236227" right="0.39370078740157483" top="0.70866141732283472" bottom="0.59055118110236227" header="0.19685039370078741" footer="0.19685039370078741"/>
  <pageSetup paperSize="9" scale="89" fitToHeight="0" orientation="portrait" r:id="rId1"/>
  <headerFooter alignWithMargins="0"/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 MATERIAIS</vt:lpstr>
      <vt:lpstr>ORÇ SERVIÇOS</vt:lpstr>
      <vt:lpstr>'ORÇ MATERIAIS'!Area_de_impressao</vt:lpstr>
      <vt:lpstr>'ORÇ SERVIÇOS'!Area_de_impressao</vt:lpstr>
      <vt:lpstr>'ORÇ MATERIAIS'!Titulos_de_impressao</vt:lpstr>
      <vt:lpstr>'ORÇ SERVIÇOS'!Titulos_de_impressao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Letícia Souza</dc:creator>
  <cp:lastModifiedBy>Rafael Apoena Marques Trece</cp:lastModifiedBy>
  <cp:lastPrinted>2018-10-04T20:12:21Z</cp:lastPrinted>
  <dcterms:created xsi:type="dcterms:W3CDTF">1997-03-05T02:29:05Z</dcterms:created>
  <dcterms:modified xsi:type="dcterms:W3CDTF">2018-11-22T17:34:28Z</dcterms:modified>
</cp:coreProperties>
</file>