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srv042sr\2ª_GRR\USA\WALTER\TR SAA Distrito Formoso BJL\2018-11-19 - Orçamento I, II e III - Final\"/>
    </mc:Choice>
  </mc:AlternateContent>
  <xr:revisionPtr revIDLastSave="0" documentId="13_ncr:1_{292526DE-8681-433F-90FE-071B3F6C1E9F}" xr6:coauthVersionLast="38" xr6:coauthVersionMax="38" xr10:uidLastSave="{00000000-0000-0000-0000-000000000000}"/>
  <bookViews>
    <workbookView xWindow="11085" yWindow="150" windowWidth="14955" windowHeight="11760" tabRatio="882" activeTab="1" xr2:uid="{00000000-000D-0000-FFFF-FFFF00000000}"/>
  </bookViews>
  <sheets>
    <sheet name="ORÇ MATERIAIS" sheetId="47" r:id="rId1"/>
    <sheet name="ORÇ SERVIÇOS" sheetId="54" r:id="rId2"/>
  </sheets>
  <externalReferences>
    <externalReference r:id="rId3"/>
  </externalReferences>
  <definedNames>
    <definedName name="_xlnm._FilterDatabase" localSheetId="0" hidden="1">'ORÇ MATERIAIS'!$A$6:$P$175</definedName>
    <definedName name="_xlnm.Print_Area" localSheetId="0">'ORÇ MATERIAIS'!$A$1:$G$175</definedName>
    <definedName name="_xlnm.Print_Area" localSheetId="1">'ORÇ SERVIÇOS'!$A$1:$G$202</definedName>
    <definedName name="_xlnm.Database">#REF!</definedName>
    <definedName name="Bancodedados">#REF!</definedName>
    <definedName name="dsdas">#REF!</definedName>
    <definedName name="MC">#REF!</definedName>
    <definedName name="_xlnm.Print_Titles" localSheetId="0">'ORÇ MATERIAIS'!$1:$14</definedName>
    <definedName name="_xlnm.Print_Titles" localSheetId="1">'ORÇ SERVIÇOS'!$1:$13</definedName>
  </definedNames>
  <calcPr calcId="181029"/>
</workbook>
</file>

<file path=xl/calcChain.xml><?xml version="1.0" encoding="utf-8"?>
<calcChain xmlns="http://schemas.openxmlformats.org/spreadsheetml/2006/main">
  <c r="F199" i="54" l="1"/>
  <c r="G199" i="54" s="1"/>
  <c r="E56" i="54" l="1"/>
  <c r="G136" i="54"/>
  <c r="G137" i="54"/>
  <c r="G138" i="54"/>
  <c r="G140" i="54"/>
  <c r="G141" i="54"/>
  <c r="G143" i="54"/>
  <c r="G145" i="54"/>
  <c r="G148" i="54"/>
  <c r="O175" i="47"/>
  <c r="M175" i="47"/>
  <c r="F171" i="47"/>
  <c r="F170" i="47"/>
  <c r="F169" i="47"/>
  <c r="F168" i="47"/>
  <c r="F167" i="47"/>
  <c r="F164" i="47"/>
  <c r="F163" i="47"/>
  <c r="F162" i="47"/>
  <c r="F161" i="47"/>
  <c r="F159" i="47"/>
  <c r="F156" i="47"/>
  <c r="F153" i="47"/>
  <c r="F151" i="47"/>
  <c r="F149" i="47"/>
  <c r="F148" i="47"/>
  <c r="F147" i="47"/>
  <c r="F145" i="47"/>
  <c r="F143" i="47"/>
  <c r="F141" i="47"/>
  <c r="F138" i="47"/>
  <c r="F135" i="47"/>
  <c r="F133" i="47"/>
  <c r="F130" i="47"/>
  <c r="F125" i="47"/>
  <c r="G87" i="54" l="1"/>
  <c r="D173" i="47" l="1"/>
  <c r="B8" i="54" l="1"/>
  <c r="C172" i="47"/>
  <c r="D171" i="47"/>
  <c r="C171" i="47"/>
  <c r="D170" i="47"/>
  <c r="C170" i="47"/>
  <c r="D169" i="47"/>
  <c r="C169" i="47"/>
  <c r="D168" i="47"/>
  <c r="C168" i="47"/>
  <c r="D167" i="47"/>
  <c r="C167" i="47"/>
  <c r="C166" i="47"/>
  <c r="C165" i="47"/>
  <c r="D164" i="47"/>
  <c r="C164" i="47"/>
  <c r="D163" i="47"/>
  <c r="C163" i="47"/>
  <c r="D162" i="47"/>
  <c r="C162" i="47"/>
  <c r="D161" i="47"/>
  <c r="C161" i="47"/>
  <c r="C160" i="47"/>
  <c r="D159" i="47"/>
  <c r="C159" i="47"/>
  <c r="C158" i="47"/>
  <c r="C157" i="47"/>
  <c r="D156" i="47"/>
  <c r="C156" i="47"/>
  <c r="C155" i="47"/>
  <c r="C154" i="47"/>
  <c r="D153" i="47"/>
  <c r="C153" i="47"/>
  <c r="C152" i="47"/>
  <c r="D151" i="47"/>
  <c r="C151" i="47"/>
  <c r="C150" i="47"/>
  <c r="D149" i="47"/>
  <c r="C149" i="47"/>
  <c r="D148" i="47"/>
  <c r="C148" i="47"/>
  <c r="D147" i="47"/>
  <c r="C147" i="47"/>
  <c r="C146" i="47"/>
  <c r="D145" i="47"/>
  <c r="C145" i="47"/>
  <c r="C144" i="47"/>
  <c r="D143" i="47"/>
  <c r="C143" i="47"/>
  <c r="C142" i="47"/>
  <c r="D141" i="47"/>
  <c r="C141" i="47"/>
  <c r="C140" i="47"/>
  <c r="C139" i="47"/>
  <c r="D138" i="47"/>
  <c r="C138" i="47"/>
  <c r="C137" i="47"/>
  <c r="C136" i="47"/>
  <c r="D135" i="47"/>
  <c r="C135" i="47"/>
  <c r="C134" i="47"/>
  <c r="D133" i="47"/>
  <c r="C133" i="47"/>
  <c r="C132" i="47"/>
  <c r="C131" i="47"/>
  <c r="D130" i="47"/>
  <c r="C130" i="47"/>
  <c r="C129" i="47"/>
  <c r="C128" i="47"/>
  <c r="D125" i="47"/>
  <c r="C125" i="47"/>
  <c r="C124" i="47"/>
  <c r="C123" i="47"/>
  <c r="G21" i="47"/>
  <c r="G19" i="47"/>
  <c r="G55" i="47"/>
  <c r="G114" i="47"/>
  <c r="G38" i="47"/>
  <c r="G98" i="47"/>
  <c r="G97" i="47"/>
  <c r="G95" i="47"/>
  <c r="G33" i="47"/>
  <c r="G32" i="47"/>
  <c r="G29" i="47"/>
  <c r="G90" i="47"/>
  <c r="G87" i="47"/>
  <c r="G84" i="47"/>
  <c r="G83" i="47"/>
  <c r="G20" i="47"/>
  <c r="K84" i="47"/>
  <c r="J84" i="47"/>
  <c r="K98" i="47"/>
  <c r="J98" i="47"/>
  <c r="J97" i="47"/>
  <c r="K97" i="47"/>
  <c r="K96" i="47"/>
  <c r="K95" i="47"/>
  <c r="J95" i="47"/>
  <c r="K94" i="47"/>
  <c r="J94" i="47"/>
  <c r="K114" i="47"/>
  <c r="J114" i="47"/>
  <c r="K113" i="47"/>
  <c r="K112" i="47"/>
  <c r="K118" i="47"/>
  <c r="J118" i="47"/>
  <c r="K82" i="47"/>
  <c r="J82" i="47"/>
  <c r="K81" i="47"/>
  <c r="J81" i="47"/>
  <c r="K90" i="47"/>
  <c r="J90" i="47"/>
  <c r="K89" i="47"/>
  <c r="J89" i="47"/>
  <c r="K41" i="47"/>
  <c r="J41" i="47"/>
  <c r="K38" i="47"/>
  <c r="J38" i="47"/>
  <c r="J48" i="47"/>
  <c r="K83" i="47"/>
  <c r="J83" i="47"/>
  <c r="K33" i="47"/>
  <c r="J33" i="47"/>
  <c r="K32" i="47"/>
  <c r="J32" i="47"/>
  <c r="K31" i="47"/>
  <c r="K87" i="47"/>
  <c r="J87" i="47"/>
  <c r="K86" i="47"/>
  <c r="J86" i="47"/>
  <c r="K29" i="47"/>
  <c r="J29" i="47"/>
  <c r="K28" i="47"/>
  <c r="K19" i="47"/>
  <c r="J19" i="47"/>
  <c r="K47" i="47"/>
  <c r="K46" i="47"/>
  <c r="K20" i="47"/>
  <c r="J20" i="47"/>
  <c r="K21" i="47"/>
  <c r="J21" i="47"/>
  <c r="K18" i="47"/>
  <c r="J18" i="47"/>
  <c r="J55" i="47"/>
  <c r="K54" i="47"/>
  <c r="G118" i="47" l="1"/>
  <c r="G41" i="47"/>
  <c r="G48" i="47"/>
  <c r="K48" i="47"/>
  <c r="G173" i="47"/>
  <c r="J59" i="47" l="1"/>
  <c r="G102" i="54" l="1"/>
  <c r="G59" i="47"/>
  <c r="B7" i="54"/>
  <c r="B6" i="54"/>
  <c r="O78" i="47"/>
  <c r="M78" i="47"/>
  <c r="M121" i="47"/>
  <c r="O121" i="47"/>
  <c r="O126" i="47"/>
  <c r="M126" i="47"/>
  <c r="K123" i="47"/>
  <c r="G32" i="54" l="1"/>
  <c r="L174" i="47" l="1"/>
  <c r="L175" i="47" s="1"/>
  <c r="K170" i="47"/>
  <c r="J170" i="47"/>
  <c r="K169" i="47"/>
  <c r="J169" i="47"/>
  <c r="K168" i="47"/>
  <c r="J168" i="47"/>
  <c r="K167" i="47"/>
  <c r="J167" i="47"/>
  <c r="K166" i="47"/>
  <c r="J166" i="47"/>
  <c r="K165" i="47"/>
  <c r="J165" i="47"/>
  <c r="K163" i="47"/>
  <c r="J163" i="47"/>
  <c r="K162" i="47"/>
  <c r="J162" i="47"/>
  <c r="K174" i="47" l="1"/>
  <c r="K175" i="47" s="1"/>
  <c r="J174" i="47"/>
  <c r="J175" i="47" s="1"/>
  <c r="G66" i="54" l="1"/>
  <c r="K106" i="47" l="1"/>
  <c r="K107" i="47"/>
  <c r="K108" i="47"/>
  <c r="K109" i="47"/>
  <c r="K110" i="47"/>
  <c r="K111" i="47"/>
  <c r="K115" i="47"/>
  <c r="K116" i="47"/>
  <c r="K117" i="47"/>
  <c r="K119" i="47"/>
  <c r="K120" i="47"/>
  <c r="K88" i="47"/>
  <c r="K91" i="47"/>
  <c r="K92" i="47"/>
  <c r="K93" i="47"/>
  <c r="K99" i="47"/>
  <c r="K100" i="47"/>
  <c r="K101" i="47"/>
  <c r="K102" i="47"/>
  <c r="K103" i="47"/>
  <c r="K104" i="47"/>
  <c r="K105" i="47"/>
  <c r="J88" i="47"/>
  <c r="J91" i="47"/>
  <c r="J92" i="47"/>
  <c r="J93" i="47"/>
  <c r="J99" i="47"/>
  <c r="J100" i="47"/>
  <c r="J101" i="47"/>
  <c r="J102" i="47"/>
  <c r="J103" i="47"/>
  <c r="J104" i="47"/>
  <c r="J105" i="47"/>
  <c r="J106" i="47"/>
  <c r="J107" i="47"/>
  <c r="J108" i="47"/>
  <c r="J109" i="47"/>
  <c r="J110" i="47"/>
  <c r="J111" i="47"/>
  <c r="J115" i="47"/>
  <c r="J116" i="47"/>
  <c r="J117" i="47"/>
  <c r="J119" i="47"/>
  <c r="J120" i="47"/>
  <c r="N121" i="47" l="1"/>
  <c r="L121" i="47"/>
  <c r="J121" i="47"/>
  <c r="K121" i="47"/>
  <c r="K76" i="47" l="1"/>
  <c r="K66" i="47"/>
  <c r="J66" i="47"/>
  <c r="K65" i="47"/>
  <c r="K27" i="47"/>
  <c r="J27" i="47"/>
  <c r="K26" i="47"/>
  <c r="K24" i="47"/>
  <c r="J24" i="47"/>
  <c r="K125" i="47" l="1"/>
  <c r="J125" i="47"/>
  <c r="K124" i="47"/>
  <c r="K61" i="47"/>
  <c r="J61" i="47"/>
  <c r="G61" i="47"/>
  <c r="K60" i="47"/>
  <c r="K49" i="47"/>
  <c r="K36" i="47"/>
  <c r="J36" i="47"/>
  <c r="K35" i="47"/>
  <c r="K126" i="47" l="1"/>
  <c r="N126" i="47"/>
  <c r="L126" i="47"/>
  <c r="J126" i="47"/>
  <c r="N174" i="47" s="1"/>
  <c r="N175" i="47" s="1"/>
  <c r="O174" i="47" l="1"/>
  <c r="K77" i="47" l="1"/>
  <c r="J77" i="47"/>
  <c r="K58" i="47"/>
  <c r="K45" i="47" l="1"/>
  <c r="J45" i="47"/>
  <c r="K44" i="47"/>
  <c r="K43" i="47"/>
  <c r="K42" i="47"/>
  <c r="J42" i="47"/>
  <c r="K40" i="47"/>
  <c r="K39" i="47"/>
  <c r="J39" i="47"/>
  <c r="K37" i="47"/>
  <c r="K34" i="47"/>
  <c r="K23" i="47"/>
  <c r="K22" i="47"/>
  <c r="J22" i="47"/>
  <c r="K17" i="47"/>
  <c r="J17" i="47"/>
  <c r="K16" i="47"/>
  <c r="J16" i="47"/>
  <c r="K15" i="47"/>
  <c r="J15" i="47"/>
  <c r="N78" i="47" l="1"/>
  <c r="L78" i="47"/>
  <c r="K78" i="47"/>
  <c r="J78" i="47"/>
  <c r="G92" i="47" l="1"/>
  <c r="G27" i="47"/>
  <c r="G100" i="47"/>
  <c r="G101" i="47"/>
  <c r="G105" i="47"/>
  <c r="G110" i="47"/>
  <c r="G117" i="47"/>
  <c r="G120" i="47"/>
  <c r="G130" i="47"/>
  <c r="G133" i="47"/>
  <c r="G135" i="47"/>
  <c r="G138" i="47"/>
  <c r="G141" i="47"/>
  <c r="G143" i="47"/>
  <c r="G145" i="47"/>
  <c r="G147" i="47"/>
  <c r="G148" i="47"/>
  <c r="G149" i="47"/>
  <c r="G151" i="47"/>
  <c r="G153" i="47"/>
  <c r="G156" i="47"/>
  <c r="G159" i="47"/>
  <c r="G161" i="47"/>
  <c r="G162" i="47"/>
  <c r="G163" i="47"/>
  <c r="G164" i="47"/>
  <c r="G167" i="47"/>
  <c r="G168" i="47"/>
  <c r="G169" i="47"/>
  <c r="G170" i="47"/>
  <c r="G171" i="47"/>
  <c r="G43" i="54"/>
  <c r="G185" i="54"/>
  <c r="G52" i="54"/>
  <c r="G53" i="54"/>
  <c r="G187" i="54"/>
  <c r="G61" i="54"/>
  <c r="G192" i="54"/>
  <c r="G64" i="54"/>
  <c r="G195" i="54"/>
  <c r="G197" i="54"/>
  <c r="G77" i="54"/>
  <c r="G79" i="54"/>
  <c r="G81" i="54"/>
  <c r="G88" i="54"/>
  <c r="G164" i="54"/>
  <c r="G92" i="54"/>
  <c r="G166" i="54"/>
  <c r="G167" i="54"/>
  <c r="G174" i="47" l="1"/>
  <c r="G90" i="54"/>
  <c r="G162" i="54"/>
  <c r="G85" i="54"/>
  <c r="G151" i="54"/>
  <c r="G69" i="54"/>
  <c r="G189" i="54"/>
  <c r="G59" i="54"/>
  <c r="G45" i="54"/>
  <c r="G40" i="54"/>
  <c r="G39" i="54"/>
  <c r="G182" i="54"/>
  <c r="G36" i="54"/>
  <c r="G179" i="54"/>
  <c r="G35" i="54"/>
  <c r="G29" i="54"/>
  <c r="G26" i="54"/>
  <c r="G116" i="54"/>
  <c r="G24" i="54"/>
  <c r="G114" i="54"/>
  <c r="G22" i="54"/>
  <c r="G112" i="54"/>
  <c r="G20" i="54"/>
  <c r="G18" i="54"/>
  <c r="G111" i="47"/>
  <c r="G109" i="47"/>
  <c r="G106" i="47"/>
  <c r="G104" i="47"/>
  <c r="G42" i="47"/>
  <c r="G39" i="47"/>
  <c r="G170" i="54"/>
  <c r="G95" i="54"/>
  <c r="G161" i="54"/>
  <c r="G84" i="54"/>
  <c r="G160" i="54"/>
  <c r="G83" i="54"/>
  <c r="G158" i="54"/>
  <c r="G76" i="54"/>
  <c r="G155" i="54"/>
  <c r="G73" i="54"/>
  <c r="G152" i="54"/>
  <c r="G70" i="54"/>
  <c r="G51" i="54"/>
  <c r="G133" i="54"/>
  <c r="G48" i="54"/>
  <c r="G180" i="54"/>
  <c r="G37" i="54"/>
  <c r="G28" i="54"/>
  <c r="G115" i="54"/>
  <c r="G25" i="54"/>
  <c r="G176" i="54"/>
  <c r="G23" i="54"/>
  <c r="G111" i="54"/>
  <c r="G21" i="54"/>
  <c r="G19" i="54"/>
  <c r="G175" i="54"/>
  <c r="G200" i="54" s="1"/>
  <c r="G17" i="54"/>
  <c r="G108" i="47"/>
  <c r="G103" i="47"/>
  <c r="G36" i="47"/>
  <c r="G24" i="47"/>
  <c r="G108" i="54"/>
  <c r="G45" i="47"/>
  <c r="G125" i="47"/>
  <c r="G126" i="47" s="1"/>
  <c r="G109" i="54"/>
  <c r="G130" i="54"/>
  <c r="G113" i="54" l="1"/>
  <c r="G107" i="54"/>
  <c r="G110" i="54"/>
  <c r="G123" i="54" l="1"/>
  <c r="G127" i="54"/>
  <c r="G119" i="54"/>
  <c r="G118" i="54" l="1"/>
  <c r="G126" i="54" l="1"/>
  <c r="G122" i="54"/>
  <c r="G124" i="54"/>
  <c r="G171" i="54" l="1"/>
  <c r="G57" i="54"/>
  <c r="G56" i="54"/>
  <c r="G54" i="54"/>
  <c r="G103" i="54" l="1"/>
  <c r="G201" i="54" s="1"/>
  <c r="G202" i="54" l="1"/>
  <c r="G18" i="47"/>
  <c r="G78" i="47" s="1"/>
  <c r="G82" i="47" l="1"/>
  <c r="G121" i="47" s="1"/>
  <c r="G175" i="4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Leticia</author>
  </authors>
  <commentList>
    <comment ref="B41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Leticia:</t>
        </r>
        <r>
          <rPr>
            <sz val="8"/>
            <color indexed="81"/>
            <rFont val="Tahoma"/>
            <family val="2"/>
          </rPr>
          <t xml:space="preserve">
Constitui-se em serviço obrigatório para valas de profundidade superior a 1,30 m, conforme a Portaria no 17, do Ministério do Trabalho, de 07/07/83 – item 18.6.41.</t>
        </r>
      </text>
    </comment>
    <comment ref="B128" authorId="0" shapeId="0" xr:uid="{00000000-0006-0000-0100-000002000000}">
      <text>
        <r>
          <rPr>
            <b/>
            <sz val="8"/>
            <color indexed="81"/>
            <rFont val="Tahoma"/>
            <family val="2"/>
          </rPr>
          <t>Leticia:</t>
        </r>
        <r>
          <rPr>
            <sz val="8"/>
            <color indexed="81"/>
            <rFont val="Tahoma"/>
            <family val="2"/>
          </rPr>
          <t xml:space="preserve">
Constitui-se em serviço obrigatório para valas de profundidade superior a 1,30 m, conforme a Portaria no 17, do Ministério do Trabalho, de 07/07/83 – item 18.6.41.</t>
        </r>
      </text>
    </comment>
  </commentList>
</comments>
</file>

<file path=xl/sharedStrings.xml><?xml version="1.0" encoding="utf-8"?>
<sst xmlns="http://schemas.openxmlformats.org/spreadsheetml/2006/main" count="720" uniqueCount="396">
  <si>
    <t>DIGITAR !</t>
  </si>
  <si>
    <t>Peso Unitário (Kg)</t>
  </si>
  <si>
    <t>Peso Total (Kg)</t>
  </si>
  <si>
    <t>Peças</t>
  </si>
  <si>
    <t>Tubos</t>
  </si>
  <si>
    <t>TOTAL (KG)</t>
  </si>
  <si>
    <t>M090100105</t>
  </si>
  <si>
    <t>M090100125</t>
  </si>
  <si>
    <t>M090200000</t>
  </si>
  <si>
    <t>M090200021</t>
  </si>
  <si>
    <t>m</t>
  </si>
  <si>
    <t>M090000000</t>
  </si>
  <si>
    <t>M090100000</t>
  </si>
  <si>
    <t>M090100029</t>
  </si>
  <si>
    <t>M090100065</t>
  </si>
  <si>
    <t>M090100073</t>
  </si>
  <si>
    <t>VALVULAS DE GAVETA DE BRONZE C/ ROSCAS</t>
  </si>
  <si>
    <t>VALVULA DE GAVETA DE BRONZE C/ ROSCAS CLASSE 150</t>
  </si>
  <si>
    <t>M022000000</t>
  </si>
  <si>
    <t>M022003000</t>
  </si>
  <si>
    <t>M022003005</t>
  </si>
  <si>
    <t>M022200009</t>
  </si>
  <si>
    <t>M022200025</t>
  </si>
  <si>
    <t>TUBOS, PECAS E CONEXOES DE ACO CARBONO</t>
  </si>
  <si>
    <t>CONEXOES DE ACO CARBONO C/ FLANGES E ACESSORIOS</t>
  </si>
  <si>
    <t>M021500000</t>
  </si>
  <si>
    <t>M022200000</t>
  </si>
  <si>
    <t>M022200001</t>
  </si>
  <si>
    <t>M022200005</t>
  </si>
  <si>
    <t>NIPLE DUPLO FoMa C/ ROSCA BSP</t>
  </si>
  <si>
    <t>CRIVO EM CHAPA DE ACO C/ FLANGES DE FoFo DUCTIL PN 10</t>
  </si>
  <si>
    <t>M021100000</t>
  </si>
  <si>
    <t>TUBOS DE PVC C/ JUNTA SOLDAVEL (JS)</t>
  </si>
  <si>
    <t>M021100005</t>
  </si>
  <si>
    <t>M021200000</t>
  </si>
  <si>
    <t>M021201000</t>
  </si>
  <si>
    <t>M021201009</t>
  </si>
  <si>
    <t>M021202000</t>
  </si>
  <si>
    <t>M021202001</t>
  </si>
  <si>
    <t>M021514000</t>
  </si>
  <si>
    <t>NIPEL PVC JR</t>
  </si>
  <si>
    <t>M021514001</t>
  </si>
  <si>
    <t>M021600000</t>
  </si>
  <si>
    <t>M021601000</t>
  </si>
  <si>
    <t>M021601005</t>
  </si>
  <si>
    <t>M021604000</t>
  </si>
  <si>
    <t>M021604005</t>
  </si>
  <si>
    <t>LUVA PVC SOLDAVEL E C/ ROSCA</t>
  </si>
  <si>
    <t>M021700000</t>
  </si>
  <si>
    <t>M021704000</t>
  </si>
  <si>
    <t>M021704009</t>
  </si>
  <si>
    <t>VALVULAS DE RETENCAO DE FoFo DUCTIL</t>
  </si>
  <si>
    <t>VALVULA DE RETENCAO DE FECHAMENTO RAPIDO EM FoFo DUCTIL, SIMILAR AO MODELO CLASAR TIPO 'WAFER' PN 10</t>
  </si>
  <si>
    <t>JUNTAS DE DESMONTAGEM TRAVADA AXIALMENTE E TIRANTES</t>
  </si>
  <si>
    <t>JDTA PN 10</t>
  </si>
  <si>
    <t>TOCO FoFo C/ FLANGES PN 10</t>
  </si>
  <si>
    <t>REGISTRO DE GAVETA CHATO FoFo C/ FLANGES PN 10</t>
  </si>
  <si>
    <t>M021613000</t>
  </si>
  <si>
    <t>JOELHO 90o PVC JS</t>
  </si>
  <si>
    <t>M021613005</t>
  </si>
  <si>
    <t>M021613013</t>
  </si>
  <si>
    <t>VENTOSAS DE FoFo DUCTIL</t>
  </si>
  <si>
    <t>VENTOSA SIMPLES FoFo C/ ROSCA BSP PN 25</t>
  </si>
  <si>
    <t>CURVA 90o FoFo C/ FLANGES PN 10</t>
  </si>
  <si>
    <t>M021612000</t>
  </si>
  <si>
    <t>M021612013</t>
  </si>
  <si>
    <t>M021613033</t>
  </si>
  <si>
    <t>M021614000</t>
  </si>
  <si>
    <t>M021614001</t>
  </si>
  <si>
    <t>M021618000</t>
  </si>
  <si>
    <t>M021618005</t>
  </si>
  <si>
    <t>EXTREMIDADE PONTA E FLANGE C/ ABA DE VEDACAO FoFo PN 10</t>
  </si>
  <si>
    <t>TUBOS DE FoFo DUCTIL CILINDRICOS (TCL)</t>
  </si>
  <si>
    <t>TCL FoFo</t>
  </si>
  <si>
    <t>M010902029</t>
  </si>
  <si>
    <t>M011716033</t>
  </si>
  <si>
    <t>M011716041</t>
  </si>
  <si>
    <t>M011717000</t>
  </si>
  <si>
    <t>ARRUELAS P/ JUNTAS C/ FLANGES FoFo PN 10</t>
  </si>
  <si>
    <t>M011717013</t>
  </si>
  <si>
    <t>M011717025</t>
  </si>
  <si>
    <t>M011717033</t>
  </si>
  <si>
    <t>M011717041</t>
  </si>
  <si>
    <t>TALHA MANUAL C/ TROLE MANUAL  (MONTAGEM E INST.)</t>
  </si>
  <si>
    <t>TUBOS DE FoFo DUCTIL C/ 01 FLANGE E 01 BOLSA (TFB)</t>
  </si>
  <si>
    <t>TFB PN10 FoFo</t>
  </si>
  <si>
    <t>M011716000</t>
  </si>
  <si>
    <t>PARAFUSOS P/ JUNTAS C/ FLANGES FoFo PN 10</t>
  </si>
  <si>
    <t>M011716013</t>
  </si>
  <si>
    <t>M011716025</t>
  </si>
  <si>
    <t>REVESTIMENTOS DE PAREDES E TETOS</t>
  </si>
  <si>
    <t>CONCRETO CICLOPICO</t>
  </si>
  <si>
    <t>MOVIMENTO DE TERRA E ROCHA</t>
  </si>
  <si>
    <t>TRANSPORTE DE SOLO, ROCHA E AGREGADOS</t>
  </si>
  <si>
    <t>CARGA / DESCARGA / ESPALHAMENTO DE MATERIAIS</t>
  </si>
  <si>
    <t>MOMENTO DE TRANSPORTE P/ MATERIAIS</t>
  </si>
  <si>
    <t>ESCORAMENTO</t>
  </si>
  <si>
    <t>ESCORAMENTO DESCONTINUO</t>
  </si>
  <si>
    <t>ESCORAMENTO DESCONTINUO EM MADEIRA C/ PONTALETEAMENTO, EXECUTADO C/ PROFUND. ATE 1,50m</t>
  </si>
  <si>
    <t>CONCRETO CONVENCIONAL</t>
  </si>
  <si>
    <t>ARMADURA P/ CONCRETO</t>
  </si>
  <si>
    <t>CONJUNTO MOTO-BOMBA (MONTAGEM E INST.)</t>
  </si>
  <si>
    <t>REVESTIMENTOS DE PISOS / ARREMATES</t>
  </si>
  <si>
    <t>PLANILHA ORÇAMENTÁRIA DE OBRAS</t>
  </si>
  <si>
    <t>Valor do BDI (%)  :</t>
  </si>
  <si>
    <t>PREÇO (R$)</t>
  </si>
  <si>
    <t>ITEM</t>
  </si>
  <si>
    <t>CÓDIGO</t>
  </si>
  <si>
    <t>UNID.</t>
  </si>
  <si>
    <t>TOTAL</t>
  </si>
  <si>
    <t>DESCRIÇÃO DOS MATERIAIS</t>
  </si>
  <si>
    <t xml:space="preserve"> OBRA:</t>
  </si>
  <si>
    <t xml:space="preserve"> ITEM:</t>
  </si>
  <si>
    <t xml:space="preserve"> CIDADE:</t>
  </si>
  <si>
    <t>TUBOS DE FoFo DUCTIL C/ 02 FLANGES (TFL)</t>
  </si>
  <si>
    <t>TFL PN10 FoFo</t>
  </si>
  <si>
    <t>PINTURA</t>
  </si>
  <si>
    <t>ESGOTAMENTO</t>
  </si>
  <si>
    <t>ESGOTAMENTO C/ BOMBAS</t>
  </si>
  <si>
    <t>H</t>
  </si>
  <si>
    <t>PC</t>
  </si>
  <si>
    <t>TUBOS, PECAS E CONEXOES DE PVC</t>
  </si>
  <si>
    <t>REGISTROS DE GAVETA EM FoFo DUCTIL</t>
  </si>
  <si>
    <t>EXTREMIDADE FLANGE E PONTA P/ JUNTAS JGS / JTI / JM FoFo PN 10</t>
  </si>
  <si>
    <t>M010900000</t>
  </si>
  <si>
    <t>CURVA 90o C/ BOLSAS JGS FoFo</t>
  </si>
  <si>
    <t>M010902000</t>
  </si>
  <si>
    <t>CURVA 45o C/ BOLSAS JGS FoFo</t>
  </si>
  <si>
    <t>TE C/ BOLSAS JGS FoFo</t>
  </si>
  <si>
    <t>m2</t>
  </si>
  <si>
    <t>CARGA E DESCARGA DE LAMA</t>
  </si>
  <si>
    <t>COBERTURA</t>
  </si>
  <si>
    <t>CAIXAS DE DESCARGAS / VENTOSAS / PROT. DE HIDROMETRO / REG. DE MANOBRA P/ S.A.A.'s</t>
  </si>
  <si>
    <t>Elaborado:</t>
  </si>
  <si>
    <t>Revisão:</t>
  </si>
  <si>
    <t>Data:</t>
  </si>
  <si>
    <t>M020000000</t>
  </si>
  <si>
    <t>PAREDES E PAINEIS</t>
  </si>
  <si>
    <t>ESQUADRIAS / VIDROS</t>
  </si>
  <si>
    <t>CIMBRAMENTO</t>
  </si>
  <si>
    <t>QUANT</t>
  </si>
  <si>
    <t>UNIT</t>
  </si>
  <si>
    <t>Verificado por:</t>
  </si>
  <si>
    <t>SERVICOS NAO CODIFICADOS</t>
  </si>
  <si>
    <t>ESCAVACOES DE POCOS E CAVAS DE FUNDACAO</t>
  </si>
  <si>
    <t>ESCAV. MANUAL DE POCOS E CAVAS DE FUNDACAO EM SOLO DE 1a CAT. EXECUTADA C/ PROFUND. ATE 1,50m</t>
  </si>
  <si>
    <t>ESCAV. MANUAL DE POCOS E CAVAS DE FUNDACAO EM SOLO DE 1a CAT. EXECUTADA ENTRE AS PROFUND. DE 1,51m E 3,00m</t>
  </si>
  <si>
    <t>ESCAV. MANUAL DE POCOS E CAVAS DE FUNDACAO EM SOLO DE 2a CAT. EXECUTADA C/ PROFUND. ATE 1,50m</t>
  </si>
  <si>
    <t>ESCAV. MANUAL DE POCOS E CAVAS DE FUNDACAO EM SOLO DE 2a CAT. EXECUTADA ENTRE AS PROFUND. DE 1,51m E 3,00m</t>
  </si>
  <si>
    <t>ESCAV. MANUAL DE POCOS E CAVAS DE FUNDACAO EM LAMA EXECUTADA C/ PROFUND. ATE 1,50m</t>
  </si>
  <si>
    <t>ESCAV. MANUAL DE POCOS E CAVAS DE FUNDACAO EM LAMA EXECUTADA ENTRE AS PROFUND. DE 1,51 E 3,00m</t>
  </si>
  <si>
    <t>ESCAV. MECANIZ. DE POCOS E CAVAS DE FUNDACAO EM SOLO DE 1a CAT. EXECUTADA ENTRE AS PROFUND. DE 0 A 2,00m</t>
  </si>
  <si>
    <t>ESCAV. MECANIZ. DE POCOS E CAVAS DE FUNDACAO EM SOLO DE 2a CAT. EXECUTADA ENTRE AS PROFUND. DE 0 A 2,00m</t>
  </si>
  <si>
    <t>ATERROS DE VALAS / POCOS / CAVAS DE FUNDACAO</t>
  </si>
  <si>
    <t>EXEC. DE ATERRO EM VALAS/POCOS/CAVAS DE FUNDACAO C/ SOLO PROVENIENTE DAS ESCAVACOES, INCL. LANCAM., ESPALHAM., COMPACT. C/ PLACA VIBRAT., SOQUETE PNEUMATICO OU SOQUETE MANUAL</t>
  </si>
  <si>
    <t>MOMENTO DE TRANSPORTE DE SOLO, EM CAMINHAO BASCULANTE</t>
  </si>
  <si>
    <t>MOMENTO DE TRANSPORTE DE LAMA, EM CAMINHAO BASCULANTE</t>
  </si>
  <si>
    <t>ESCORAMENTO CONTINUO EM MADEIRA (TIPO CANCOEIRA), EXECUTADO NAS PROFUND.ATE  3,00 m, EM SOLO S/ PRESENCA DE AGUA</t>
  </si>
  <si>
    <t>ESTRUTURAS E FUNDACOES</t>
  </si>
  <si>
    <t>CONCRETO C/ CONSUMO MIN. DE CIMENTO DE 150Kg/m3, INCL. FORNEC. DE MAT., PRODUCAO, LANC., ADENS. E CURA</t>
  </si>
  <si>
    <t>CONCRETO FCK=18MPa, INCL. FORNEC. DOS  MAT., PRODUCAO, LANC., ADENS. E CURA</t>
  </si>
  <si>
    <t>CONCRETO FCK=25MPa, INCL. FORNEC. DOS  MAT., PRODUCAO, LANC.,ADENS. E CURA</t>
  </si>
  <si>
    <t>BLOCO DE ANCORAGEM EM CONCRETO ARMADO, INCL. FORMA, ACO, ESCORAMENTO E DESFORMA</t>
  </si>
  <si>
    <t>FORMA P/ RESERVATORIO APOIADO</t>
  </si>
  <si>
    <t>FORMA P/ EDIFICACOES</t>
  </si>
  <si>
    <t>CAIXAS, TAMPAS E POCOS DE VISITA</t>
  </si>
  <si>
    <t>CAIXA P/DESCARGA E/OU VENTOSA EM ALVEN.TIJOLO MACICO ,SECAO INTERNA 1,20x1,25m,h&lt;=2,00m,P/LINHA PRINCIPAL.C/350mm&lt;=DN&lt;=500mm,S/FORNEC.MAT.HIDRAULICO (CRV TIPO II) DP1002-01/02</t>
  </si>
  <si>
    <t>TAMPAS / TAMPOES / GRELHAS</t>
  </si>
  <si>
    <t>FORNEC. E ASSENT. DE GRELHA EM FERRO CHATO BATIDO DE 1/2" C/ ESPACAMENTO DE 0,05m P/ CANALETAS E CAIXAS DE DRENAGEM, INCL. PINTURA ANTI-CORROSIVA E A OLEO EM DUAS DEMAOS</t>
  </si>
  <si>
    <t>DRENAGEM, CONTENCOES E REFORCO DE SOLO</t>
  </si>
  <si>
    <t>TUBOS DE CONCRETO C/ JUNTA ARGAMASSADA P/ AGUAS PLUVIAIS</t>
  </si>
  <si>
    <t>ENROCAMENTO P/ PROTECAO</t>
  </si>
  <si>
    <t>BARRILETES OU ARRANJOS EM TUBOS, PECAS, CONEXOES, VALVULAS, APARELHOS E ACESSORIOS DE FERRO FUNDIDO DUCTIL OU ACO CARBONO, C/ JUNTA TRAVADA EXTERNA, MECANICA OU FLANGEADA</t>
  </si>
  <si>
    <t>FORNEC. E MONTAGEM DE GUARDA-CORPO EM TUBOS DE FERRO GALVANIZADO, DN = 1 1/2", INCL. PINTURA A OLEO EM DUAS DEMAOS SOB BASE ANTICORROSIVA, h = 0,80m</t>
  </si>
  <si>
    <t>PASSEIO EM CIMENTADO DESEMPOLADO</t>
  </si>
  <si>
    <t>MONTAGEM E INST. DE CONJUNTO MOTO-BOMBA DE EIXO HORIZONTAL, POTENCIA MAIOR QUE 600 CV ATE 800 CV</t>
  </si>
  <si>
    <t>FORNEC.E ASSENT.DE PERFIL METALICO I PARA MONOVIAS</t>
  </si>
  <si>
    <t>SERVICOS COMPLEMENTARES</t>
  </si>
  <si>
    <t>DESCRIÇÃO DOS SERVIÇOS</t>
  </si>
  <si>
    <t>un</t>
  </si>
  <si>
    <t>kg</t>
  </si>
  <si>
    <t>m3</t>
  </si>
  <si>
    <t>FORNEC.E ASSENT.DE TAMPAS METALICAS EM CHAPA XADREZ 1/4" COM CANTONEIRAS DE 1/2", PORTA CADEADO E PINTURA ANTICORROSIVA EM 2 DEMAOS</t>
  </si>
  <si>
    <t>PROJETO BÁSICO</t>
  </si>
  <si>
    <t>ESCAV. MECANIZ. DE POCOS E CAVAS DE FUNDACAO EM SOLO DE 1a CAT. EXECUTADA ENTRE AS PROFUND. DE 2 A 4,00m</t>
  </si>
  <si>
    <t>ESCAV. MECANIZ. DE POCOS E CAVAS DE FUNDACAO EM SOLO DE 2a CAT. EXECUTADA ENTRE AS PROFUND. DE 2 A 4,00m</t>
  </si>
  <si>
    <t>EXEC. DE ATERRO EM VALAS/POCOS/CAVAS DE FUNDACAO, C/ FORNEC. DE SOLO, INCL.  LANCAM., ESPALHAM., COMPACT. C/PLACA VIBRATORIA, SOQUETE PNEUMATICO OU  SOQUETE MANUAL - DMT=20KM</t>
  </si>
  <si>
    <t>m3xkm</t>
  </si>
  <si>
    <t>ASSENT. MONTAGEM E REMOCAO DE TUBULACOES, PECAS, CONEXOES, VALVULAS E APARELHOS</t>
  </si>
  <si>
    <t>MONT. DE PECAS, CONEXOES, VALVULAS, APARELHOS E ACESSORIOS DE FERRO FUNDIDO DUCTIL OU ACO CARBONO, JUNTA FLANGEADA OU MECANICA C/ DIAMETROS DE 50 A 250 mm.</t>
  </si>
  <si>
    <t>MONT. DE PECAS, CONEXOES,VALVULAS, APARELHOS E ACESSORIOS DE FERRO FUNDIDO DUCTIL OU ACO CARBONO, JUNTA TRAVADA, EXTERNA MECANICA OU FLANGEADA C/ DIAMETROS DE 300 A 600 mm.</t>
  </si>
  <si>
    <t>TRANSPORTE DE TUBOS, PECAS E CONEXOES</t>
  </si>
  <si>
    <t>MOMENTO DE TRANSPORTE P/ TUBOS, PECAS E CONEXOES DE FºFº DUCTIL OU ACO CARBONO</t>
  </si>
  <si>
    <t>MOMENTO DE TRANSP. P/ TUBOS, PECAS E CONEXOES DE FoFo DUCTIL OU ACO CARBONO</t>
  </si>
  <si>
    <t>txKm</t>
  </si>
  <si>
    <t>EDIFICACOES</t>
  </si>
  <si>
    <t>ALVENARIA DE VEDACAO C/ BLOCO CERAMICO FURADO C/ e=20cm</t>
  </si>
  <si>
    <t>TRATAMENTO / IMPERMEABILIZACAO</t>
  </si>
  <si>
    <t>FORNEC. E MONTAGEM DE ESCADA TIPO PISCINA EM TUBO DE ACO GALVANIZADO DE 2", DEGRAUS EM ACO-CA25, DN = 3/4", FIXADA ATRAVES DE BARRA CHATA DE 2"X3/16" E CHUMBADORES URX DN=3/16", INCL.ELEM. DE FIXACAO</t>
  </si>
  <si>
    <t>URBANIZACAO</t>
  </si>
  <si>
    <t>PAVIMENTACAO DE PASSEIOS</t>
  </si>
  <si>
    <t>INSTALACOES MECANICAS</t>
  </si>
  <si>
    <t>ELEMENTOS P/ FIXACAO E SUPORTE</t>
  </si>
  <si>
    <t>S/ CÓDIGO</t>
  </si>
  <si>
    <t>50 a 250</t>
  </si>
  <si>
    <t>300 a 600</t>
  </si>
  <si>
    <t>x</t>
  </si>
  <si>
    <t>ÁREA EXTERNA</t>
  </si>
  <si>
    <t>DRENAGEM DA ÁREA DA ELEVATÓRIA</t>
  </si>
  <si>
    <t xml:space="preserve">TOTAL DA ÁREA EXTERNA = R$ </t>
  </si>
  <si>
    <t>ESTAÇÕES ELEVATÓRIAS</t>
  </si>
  <si>
    <t xml:space="preserve">  </t>
  </si>
  <si>
    <t>POÇO DE SUCÇÃO</t>
  </si>
  <si>
    <t xml:space="preserve">POÇO  DE SUCÇÃO </t>
  </si>
  <si>
    <t>FORNEC.E ASSENT.DE PERFIL METALICO I 10" PARA GRELHAS (CAIXAS)</t>
  </si>
  <si>
    <t>INSTALAÇÃO HIDROSSANITÁRIA</t>
  </si>
  <si>
    <t xml:space="preserve">TOTAL DA ELEVATÓRIA = R$ </t>
  </si>
  <si>
    <t xml:space="preserve">TOTAL DO POÇO DE SUCÇÃO = R$ </t>
  </si>
  <si>
    <t xml:space="preserve">TOTAL DA ESTAÇÃO ELEVATÓRIA = R$ </t>
  </si>
  <si>
    <t xml:space="preserve">TOTAL DAS INSTALAÇÕES HIDROSSANITÁRIAS = R$ </t>
  </si>
  <si>
    <t xml:space="preserve">TOTAL DE DRENAGEM PLUVIAL = R$ </t>
  </si>
  <si>
    <t>28,86</t>
  </si>
  <si>
    <t>O VALOR CONSIDERADO É DA COMPOSIÇÃO 190901</t>
  </si>
  <si>
    <t>TANQUE DE POLIETILENO 250L</t>
  </si>
  <si>
    <t xml:space="preserve">RCFV10 FoFo DN 150 113,000 kg                                                                                                                                                                           </t>
  </si>
  <si>
    <t xml:space="preserve">TFP10 FoFo DN  150 X 1,25 47,000 kg                                                                                                                                                                     </t>
  </si>
  <si>
    <t xml:space="preserve">VRPD16 FoFo DN 150 22,000 kg                                                                                                                                                                            </t>
  </si>
  <si>
    <t>RD CONC AC PB JE DN 150 X 40</t>
  </si>
  <si>
    <t>REDUCAO AC FOFO PN 10 DN 200 X 65 110,000 kg</t>
  </si>
  <si>
    <t xml:space="preserve">TFB10 FoFo DN  200 X 1,60 89,900 kg                                                                                                                                                                     </t>
  </si>
  <si>
    <t xml:space="preserve">TFL10 FoFo DN  200 X 2,80 124,400 kg                                                                                                                                                                    </t>
  </si>
  <si>
    <t xml:space="preserve">TFL10 FoFo DN  200 X 3,60 159,200 kg                                                                                                                                                                    </t>
  </si>
  <si>
    <t>TUBOS PECAS E CONEXOES DE FERRO FUNDIDO DUCTIL</t>
  </si>
  <si>
    <t>TFL10 FoFo DN  150 X 1,00 42,000 kg</t>
  </si>
  <si>
    <t>TFL10 FoFo DN  150 X 1,50 55,000 kg</t>
  </si>
  <si>
    <t>TFL10 FoFo DN  200 X 2,50 107,000 kg</t>
  </si>
  <si>
    <t>TCL FoFo DN  150 26,000 kg</t>
  </si>
  <si>
    <t>CONEXOES DE FoFo DUCTIL C/ PONTA E BOLSA C/ JUNTA ELASTICA (JGS), INCLUINDO ANEIS DE BORRACHA</t>
  </si>
  <si>
    <t>C90 JGS FoFo DN 400 121,000 kg</t>
  </si>
  <si>
    <t>C45 JGS FoFo DN 150 20,700 kg</t>
  </si>
  <si>
    <t>T JGS FoFo DN 150 X 150 30,800 kg</t>
  </si>
  <si>
    <t>CONEXOES DE FoFo DUCTIL C/ BOLSAS JUNTA ELASTICA E FLANGE (JGSF)</t>
  </si>
  <si>
    <t>EFP10 FoFo DN 150 15,600 kg</t>
  </si>
  <si>
    <t>EFP10 FoFo DN 200 22,500 kg</t>
  </si>
  <si>
    <t>T JMF16 FoFo DN 700 X 400 456,100 kg</t>
  </si>
  <si>
    <t>T JMF16 FoFo DN 700 X 600 601,100 kg</t>
  </si>
  <si>
    <t>CONEXOES DE FoFo DUCTIL C/ FLANGES PN10 E ACESSORIOS</t>
  </si>
  <si>
    <t>TOF10 FoFo L = 0,25m DN  150 24,000 kg</t>
  </si>
  <si>
    <t>C90FF10 FoFo DN 150 18,000 kg</t>
  </si>
  <si>
    <t>C90FF10 FoFo DN 200 28,000 kg</t>
  </si>
  <si>
    <t>EPFAV10 FoFo DN 150 32,000 kg</t>
  </si>
  <si>
    <t>EPFAV10 FoFo DN 200 46,000 kg</t>
  </si>
  <si>
    <t>PPF10 P/ DN 150 (20 X 90 mm) 0,338 kg</t>
  </si>
  <si>
    <t>PPF10 P/ DN 200 (20 X 90 mm) 0,338 kg</t>
  </si>
  <si>
    <t>PPF10 P/ DN 300 (20 X 90 mm) 0,333 kg</t>
  </si>
  <si>
    <t>PPF10 P/ DN 400 (24 X 100 mm) 0,550 kg</t>
  </si>
  <si>
    <t>PPF10 P/ DN 500 (24 X 100 mm) 0,550 kg</t>
  </si>
  <si>
    <t>ABF10 P/ DN  150 0,060 kg</t>
  </si>
  <si>
    <t>ABF10 P/ DN  200 0,090 kg</t>
  </si>
  <si>
    <t>ABF10 P/ DN  300 0,140 kg</t>
  </si>
  <si>
    <t>ABF10 P/ DN  400 0,200 kg</t>
  </si>
  <si>
    <t>ABF10 P/ DN  500 0,320 kg</t>
  </si>
  <si>
    <t>JDTA10 DN 150 35,000 kg</t>
  </si>
  <si>
    <t>JDTA10 DN 200 49,000 kg</t>
  </si>
  <si>
    <t>RCFV10 FoFo DN 200 113,000 kg</t>
  </si>
  <si>
    <t>VSCR FoFo DN 1' 4,100 kg</t>
  </si>
  <si>
    <t>CRI10 ACO / FoFo DN  500 59,000 kg</t>
  </si>
  <si>
    <t>VALVULAS DE COMANDO HIDRAULICO OU ELETRICO EM  FoFo DUCTIL E DEMAIS MATERIAIS STANDART, EXCLUSIVE SERVICOS E MATERIAIS P/ INSTALACOES ELETRICAS</t>
  </si>
  <si>
    <t>T PVC JS DN 25</t>
  </si>
  <si>
    <t>NP PVC JR DN 3/4'</t>
  </si>
  <si>
    <t>JOELHO 90o PVC JS DN 25</t>
  </si>
  <si>
    <t>L PVC JSR DN 25 X 3/4'</t>
  </si>
  <si>
    <t>NP DP FoMa BSP DN 3/4' 0,103 kg</t>
  </si>
  <si>
    <t>VALVULA GAVETA BRONZE C/ ROSCAS CL. 150 DN 3/4' 0,500 kg</t>
  </si>
  <si>
    <t>SIAA FORMOSO</t>
  </si>
  <si>
    <t>EEAT / POÇO DE SUCÇÃO</t>
  </si>
  <si>
    <t>BOM JESUS DA LAPA</t>
  </si>
  <si>
    <t>Equipe Técnica</t>
  </si>
  <si>
    <t>ESTAÇÃO ELEVATÓRIA</t>
  </si>
  <si>
    <t>TOTAL GERAL DOS SERVIÇOS DA EEAT = R$</t>
  </si>
  <si>
    <t xml:space="preserve">TOTAL GERAL DE SERVIÇOS DA EEAT = R$ </t>
  </si>
  <si>
    <t>59,46</t>
  </si>
  <si>
    <t>ASSENTAMENTO DE TUBO DE CONCRETO PARA REDES COLETORAS DE ÁGUAS PLUVIAIS, DIÂMETRO DE 300 MM, JUNTA RÍGIDA, INSTALADO EM LOCAL COM BAIXO NÍVEL DE INTERFERÊNCIAS (NÃO INCLUI FORNECIMENTO). AF_12/2015</t>
  </si>
  <si>
    <t>TALHA MANUAL DE CORRENTE, CAPACIDADE DE 2 TON. COM ELEVAÇÃO DE 3 M - CHP DIURNO. AF_07/2016</t>
  </si>
  <si>
    <t>FABRICAÇÃO E INSTALAÇÃO DE ESTRUTURA PONTALETADA DE MADEIRA NÃO APARELHADA PARA TELHADOS COM ATÉ 2 ÁGUAS E PARA TELHA CERÂMICA OU DE CONCRETO, INCLUSO TRANSPORTE VERTICAL. AF_12/2015</t>
  </si>
  <si>
    <t>ESGOTAMENTO COM MOTO-BOMBA AUTOESCOVANTE</t>
  </si>
  <si>
    <t>FORNECIMENTO E LANCAMENTO DE PEDRA DE MAO</t>
  </si>
  <si>
    <t>ESCORAMENTO FORMAS DE H=3,30 A 3,50 M, COM MADEIRA 3A QUALIDADE, NAO APARELHADA, APROVEITAMENTO TABUAS 3X E PRUMOS 4X</t>
  </si>
  <si>
    <t>73665</t>
  </si>
  <si>
    <t>ESCADA TIPO MARINHEIRO EM ACO CA-50 9,52MM INCLUSO PINTURA COM FUNDO ANTICORROSIVO TIPO ZARCAO</t>
  </si>
  <si>
    <t>PORTA DE ALUMÍNIO DE ABRIR COM LAMBRI, COM GUARNIÇÃO, FIXAÇÃO COM PARAFUSOS - FORNECIMENTO E INSTALAÇÃO. AF_08/2015</t>
  </si>
  <si>
    <t>MONTAGEM E DESMONTAGEM DE FÔRMA DE PILARES RETANGULARES E ESTRUTURAS SIMILARES COM ÁREA MÉDIA DAS SEÇÕES MENOR OU IGUAL A 0,25 M², PÉ-DIREITO SIMPLES, EM CHAPA DE MADEIRA COMPENSADA PLASTIFICADA, 10 UTILIZAÇÕES. AF_12/2015</t>
  </si>
  <si>
    <t>CORTE E DOBRA DE AÇO CA-60, DIÂMETRO DE 5,0 MM, UTILIZADO EM ESTRUTURAS DIVERSAS, EXCETO LAJES. AF_12/2015</t>
  </si>
  <si>
    <t>CORTE E DOBRA DE AÇO CA-50, DIÂMETRO DE 8,0 MM, UTILIZADO EM ESTRUTURAS DIVERSAS, EXCETO LAJES. AF_12/2015</t>
  </si>
  <si>
    <t>CONCRETO MAGRO PARA LASTRO, TRAÇO 1:4,5:4,5 (CIMENTO/ AREIA MÉDIA/ BRITA 1)  - PREPARO MECÂNICO COM BETONEIRA 400 L. AF_07/2016</t>
  </si>
  <si>
    <t>CONCRETO FCK = 30MPA, TRAÇO 1:2,1:2,5 (CIMENTO/ AREIA MÉDIA/ BRITA 1)  - PREPARO MECÂNICO COM BETONEIRA 400 L. AF_07/2016</t>
  </si>
  <si>
    <t>IMPERMEABILIZAÇÃO DE PISO COM ARGAMASSA DE CIMENTO E AREIA, COM ADITIVO IMPERMEABILIZANTE, E = 2CM. AF_06/2018</t>
  </si>
  <si>
    <t>CARGA, MANOBRAS E DESCARGA DE AREIA, BRITA, PEDRA DE MAO E SOLOS COM CAMINHAO BASCULANTE 6 M3 (DESCARGA LIVRE)</t>
  </si>
  <si>
    <t>ESPALHAMENTO DE MATERIAL DE 1A CATEGORIA COM TRATOR DE ESTEIRA COM 153HP</t>
  </si>
  <si>
    <t>ALVENARIA EM TIJOLO CERAMICO MACICO 5X10X20CM 1 VEZ (ESPESSURA 20CM), ASSENTADO COM ARGAMASSA TRACO 1:2:8 (CIMENTO, CAL E AREIA)</t>
  </si>
  <si>
    <t>COBOGO CERAMICO (ELEMENTO VAZADO), 9X20X20CM, ASSENTADO COM ARGAMASSA TRACO 1:4 DE CIMENTO E AREIA</t>
  </si>
  <si>
    <t>APLICAÇÃO MANUAL DE TINTA LÁTEX ACRÍLICA EM PANOS COM PRESENÇA DE VÃOS DE EDIFÍCIOS DE MÚLTIPLOS PAVIMENTOS, DUAS DEMÃOS. AF_11/2016</t>
  </si>
  <si>
    <t>PISO INDUSTRIAL DE ALTA RESISTENCIA, ESPESSURA 8MM, INCLUSO JUNTAS DE DILATACAO PLASTICAS E POLIMENTO MECANIZADO</t>
  </si>
  <si>
    <t>EXECUÇÃO DE PASSEIO (CALÇADA) OU PISO DE CONCRETO COM CONCRETO MOLDADO IN LOCO, FEITO EM OBRA, ACABAMENTO CONVENCIONAL, ESPESSURA 6 CM, ARMADO. AF_07/2016</t>
  </si>
  <si>
    <t>CHAPISCO APLICADO SOMENTE EM ESTRUTURAS DE CONCRETO EM ALVENARIAS INTERNAS, COM DESEMPENADEIRA DENTADA. ARGAMASSA INDUSTRIALIZADA COM PREPARO MANUAL. AF_06/2014</t>
  </si>
  <si>
    <t>MASSA ÚNICA, PARA RECEBIMENTO DE PINTURA, EM ARGAMASSA TRAÇO 1:2:8, PREPARO MECÂNICO COM BETONEIRA 400L, APLICADA MANUALMENTE EM FACES INTERNAS DE PAREDES, ESPESSURA DE 20MM, COM EXECUÇÃO DE TALISCAS. AF_06/2014</t>
  </si>
  <si>
    <t>REVESTIMENTO CERÂMICO PARA PAREDES EXTERNAS EM PASTILHAS DE PORCELANA 5 X 5 CM (PLACAS DE 30 X 30 CM), ALINHADAS A PRUMO, APLICADO EM PANOS COM VÃOS. AF_06/2014</t>
  </si>
  <si>
    <t>CONCRETO CICLOPICO FCK=10MPA 30% PEDRA DE MAO INCLUSIVE LANCAMENTO</t>
  </si>
  <si>
    <t xml:space="preserve">TOTAL DO POÇO DE SUCÇÃO/EEAT = R$ </t>
  </si>
  <si>
    <t>CIMBRAMENTO FORMAS DE H=3,30 A 3,50 M, COM MADEIRA 3A QUALIDADE, NAO APARELHADA, APROVEITAMENTO TABUAS 3X E PRUMOS 4X</t>
  </si>
  <si>
    <t xml:space="preserve">CONCRETO MAGRO PARA LASTRO, TRAÇO 1:4,5:4,5 (CIMENTO/ AREIA MÉDIA/ BRITA 1)  </t>
  </si>
  <si>
    <t>CONCRETO FCK = 15MPA, TRAÇO 1:3,4:3,5 (CIMENTO/ AREIA MÉDIA/ BRITA 1)  - PREPARO MECÂNICO COM BETONEIRA</t>
  </si>
  <si>
    <t>M010501101 (EMBASA)</t>
  </si>
  <si>
    <t>M010501105 (EMBASA)</t>
  </si>
  <si>
    <t>M010501161 (EMBASA)</t>
  </si>
  <si>
    <t>M010801009 (EMBASA)</t>
  </si>
  <si>
    <t>M010902009 (EMBASA)</t>
  </si>
  <si>
    <t>M010905021 (EMBASA)</t>
  </si>
  <si>
    <t>M011307013 (EMBASA)</t>
  </si>
  <si>
    <t>M011307017 (EMBASA)</t>
  </si>
  <si>
    <t>M011703013 (EMBASA)</t>
  </si>
  <si>
    <t>M011716013 (EMBASA)</t>
  </si>
  <si>
    <t>M011716017 (EMBASA)</t>
  </si>
  <si>
    <t>M011717013 (EMBASA)</t>
  </si>
  <si>
    <t>M011717017 (EMBASA)</t>
  </si>
  <si>
    <t>M012101009 (EMBASA)</t>
  </si>
  <si>
    <t>M012201001 (EMBASA)</t>
  </si>
  <si>
    <t>M012602001 (EMBASA)</t>
  </si>
  <si>
    <t>M012502005 (EMBASA)</t>
  </si>
  <si>
    <t>4211 (SINAPI)</t>
  </si>
  <si>
    <t>36360 (SINAPI)</t>
  </si>
  <si>
    <t>4182 (SINAPI)</t>
  </si>
  <si>
    <t>M040122013 (EMBASA)</t>
  </si>
  <si>
    <t>M050101005 (EMBASA)</t>
  </si>
  <si>
    <t>M010501165 (EMBASA)</t>
  </si>
  <si>
    <t>M010501173 (EMBASA)</t>
  </si>
  <si>
    <t>M010601157 (EMBASA)</t>
  </si>
  <si>
    <t>M010901029 (EMBASA)</t>
  </si>
  <si>
    <t>M011701013 (EMBASA)</t>
  </si>
  <si>
    <t>M011703017 (EMBASA)</t>
  </si>
  <si>
    <t>M011713009 (EMBASA)</t>
  </si>
  <si>
    <t>M011713013 (EMBASA)</t>
  </si>
  <si>
    <t>M012101005 (EMBASA0</t>
  </si>
  <si>
    <t>M012700037 (EMBASA)</t>
  </si>
  <si>
    <t>93358 (SINAPI)</t>
  </si>
  <si>
    <t>90082 (SINAPI)</t>
  </si>
  <si>
    <t>96385 (SINAPI)</t>
  </si>
  <si>
    <t>72888 (SINAPI)</t>
  </si>
  <si>
    <t>74034/1 (SINAPI)</t>
  </si>
  <si>
    <t>73891/1 (SINAPI)</t>
  </si>
  <si>
    <t>94962 (SINAPI)</t>
  </si>
  <si>
    <t>94963 (SINAPI)</t>
  </si>
  <si>
    <t>96543 (SINAPI)</t>
  </si>
  <si>
    <t>92430 (SINAPI)</t>
  </si>
  <si>
    <t>83515 (SINAPI)</t>
  </si>
  <si>
    <t>120201 (EMBASA)</t>
  </si>
  <si>
    <t>120204 (EMBASA)</t>
  </si>
  <si>
    <t>130501 (EMBASA)</t>
  </si>
  <si>
    <t>72131 (SINAPI)</t>
  </si>
  <si>
    <t>95465 (SINAPI)</t>
  </si>
  <si>
    <t>92565 (SINAPI)</t>
  </si>
  <si>
    <t>91338 (SINAPI)</t>
  </si>
  <si>
    <t>87871 (SINAPI)</t>
  </si>
  <si>
    <t>87529 (SINAPI)</t>
  </si>
  <si>
    <t>87242 (SINAPI)</t>
  </si>
  <si>
    <t>72136 (SINAPI)</t>
  </si>
  <si>
    <t>190125 (EMBASA)</t>
  </si>
  <si>
    <t>94993 (SINAPI)</t>
  </si>
  <si>
    <t>95622 (SINAPI)</t>
  </si>
  <si>
    <t>95139 (SINAPI)</t>
  </si>
  <si>
    <t>60204 (EMBASA)</t>
  </si>
  <si>
    <t>90101 (EMBASA)</t>
  </si>
  <si>
    <t>94966 (SINAPI)</t>
  </si>
  <si>
    <t>92793 (SINAPI)</t>
  </si>
  <si>
    <t>92791 (SINAPI)</t>
  </si>
  <si>
    <t>109015 (SINAPI)</t>
  </si>
  <si>
    <t>98560 (SINAPI)</t>
  </si>
  <si>
    <t>150819 (SINAPI)</t>
  </si>
  <si>
    <t>73361 (SINAPI)</t>
  </si>
  <si>
    <t>92803 (SINAPI)</t>
  </si>
  <si>
    <t>CORTE E DOBRA DE AÇO CA-50</t>
  </si>
  <si>
    <t>CORTE E DOBRA DE AÇO CA-60</t>
  </si>
  <si>
    <t>MATERIAIS ELÉTRICOS</t>
  </si>
  <si>
    <t>100205 (EMBASA0</t>
  </si>
  <si>
    <t>92808 (SINAPI)</t>
  </si>
  <si>
    <t>6454 (SINAPI)</t>
  </si>
  <si>
    <t>MONTAGEM DE INSALAÇÕES ELÉTRICAS DA EEAT</t>
  </si>
  <si>
    <r>
      <rPr>
        <b/>
        <sz val="8.5"/>
        <rFont val="Times New Roman"/>
        <family val="1"/>
      </rPr>
      <t xml:space="preserve"> BASE DOS PREÇOS:</t>
    </r>
    <r>
      <rPr>
        <sz val="8.5"/>
        <rFont val="Times New Roman"/>
        <family val="1"/>
      </rPr>
      <t xml:space="preserve"> </t>
    </r>
    <r>
      <rPr>
        <sz val="8"/>
        <rFont val="Times New Roman"/>
        <family val="1"/>
      </rPr>
      <t>EMBASA /SINAPI</t>
    </r>
  </si>
  <si>
    <r>
      <rPr>
        <b/>
        <sz val="8.5"/>
        <rFont val="Times New Roman"/>
        <family val="1"/>
      </rPr>
      <t xml:space="preserve"> BASE DOS PREÇOS:</t>
    </r>
    <r>
      <rPr>
        <sz val="8.5"/>
        <rFont val="Times New Roman"/>
        <family val="1"/>
      </rPr>
      <t xml:space="preserve"> EMBASA/SINAPI</t>
    </r>
  </si>
  <si>
    <t>73836/002</t>
  </si>
  <si>
    <t xml:space="preserve">OUTROS ITENS </t>
  </si>
  <si>
    <t xml:space="preserve">CJ. MOTO-BOMBA - Q = 52,27 m³/h; AMT = 60,51 m; </t>
  </si>
  <si>
    <t>12836(ORSE)</t>
  </si>
  <si>
    <t>9868 (SINAPI)</t>
  </si>
  <si>
    <t>M010907013</t>
  </si>
  <si>
    <t>M010907005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</si>
</sst>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* #,##0.000_);_(* \(#,##0.000\);_(* &quot;-&quot;??_);_(@_)"/>
    <numFmt numFmtId="167" formatCode="dd/mm/yy;@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color rgb="FFFF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8"/>
      <name val="Times New Roman"/>
      <family val="1"/>
    </font>
    <font>
      <b/>
      <sz val="8"/>
      <name val="Times New Roman"/>
      <family val="1"/>
    </font>
    <font>
      <sz val="8.5"/>
      <name val="Times New Roman"/>
      <family val="1"/>
    </font>
    <font>
      <b/>
      <sz val="8.5"/>
      <name val="Times New Roman"/>
      <family val="1"/>
    </font>
    <font>
      <sz val="7"/>
      <name val="Times New Roman"/>
      <family val="1"/>
    </font>
    <font>
      <b/>
      <sz val="8"/>
      <color rgb="FF0000FF"/>
      <name val="Times New Roman"/>
      <family val="1"/>
    </font>
    <font>
      <b/>
      <sz val="8"/>
      <color rgb="FFFF0000"/>
      <name val="Times New Roman"/>
      <family val="1"/>
    </font>
    <font>
      <b/>
      <i/>
      <sz val="8"/>
      <name val="Times New Roman"/>
      <family val="1"/>
    </font>
    <font>
      <sz val="11"/>
      <name val="Times New Roman"/>
      <family val="1"/>
    </font>
    <font>
      <b/>
      <sz val="8"/>
      <color theme="0"/>
      <name val="Times New Roman"/>
      <family val="1"/>
    </font>
    <font>
      <sz val="8"/>
      <color theme="1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8"/>
      <color theme="3"/>
      <name val="Cambria"/>
      <family val="2"/>
      <scheme val="major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65">
    <border>
      <left/>
      <right/>
      <top/>
      <bottom/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83">
    <xf numFmtId="0" fontId="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9" fillId="2" borderId="48" applyNumberFormat="0" applyFont="0" applyAlignment="0" applyProtection="0"/>
    <xf numFmtId="9" fontId="6" fillId="0" borderId="0" applyFont="0" applyFill="0" applyBorder="0" applyAlignment="0" applyProtection="0"/>
    <xf numFmtId="9" fontId="6" fillId="0" borderId="0" quotePrefix="1">
      <protection locked="0"/>
    </xf>
    <xf numFmtId="9" fontId="6" fillId="0" borderId="0" quotePrefix="1">
      <protection locked="0"/>
    </xf>
    <xf numFmtId="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quotePrefix="1">
      <protection locked="0"/>
    </xf>
    <xf numFmtId="165" fontId="6" fillId="0" borderId="0" quotePrefix="1">
      <protection locked="0"/>
    </xf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/>
    <xf numFmtId="0" fontId="6" fillId="0" borderId="0"/>
    <xf numFmtId="0" fontId="10" fillId="0" borderId="0"/>
    <xf numFmtId="0" fontId="4" fillId="2" borderId="48" applyNumberFormat="0" applyFont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4" fillId="2" borderId="48" applyNumberFormat="0" applyFont="0" applyAlignment="0" applyProtection="0"/>
    <xf numFmtId="9" fontId="6" fillId="0" borderId="0" applyFont="0" applyFill="0" applyBorder="0" applyAlignment="0" applyProtection="0"/>
    <xf numFmtId="9" fontId="6" fillId="0" borderId="0" quotePrefix="1">
      <protection locked="0"/>
    </xf>
    <xf numFmtId="9" fontId="6" fillId="0" borderId="0" quotePrefix="1">
      <protection locked="0"/>
    </xf>
    <xf numFmtId="9" fontId="6" fillId="0" borderId="0" quotePrefix="1">
      <protection locked="0"/>
    </xf>
    <xf numFmtId="9" fontId="6" fillId="0" borderId="0" quotePrefix="1">
      <protection locked="0"/>
    </xf>
    <xf numFmtId="9" fontId="6" fillId="0" borderId="0" quotePrefix="1">
      <protection locked="0"/>
    </xf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5" fontId="6" fillId="0" borderId="0" quotePrefix="1">
      <protection locked="0"/>
    </xf>
    <xf numFmtId="165" fontId="6" fillId="0" borderId="0" quotePrefix="1">
      <protection locked="0"/>
    </xf>
    <xf numFmtId="165" fontId="6" fillId="0" borderId="0" quotePrefix="1">
      <protection locked="0"/>
    </xf>
    <xf numFmtId="165" fontId="6" fillId="0" borderId="0" quotePrefix="1">
      <protection locked="0"/>
    </xf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9" fontId="15" fillId="0" borderId="0" quotePrefix="1">
      <protection locked="0"/>
    </xf>
    <xf numFmtId="0" fontId="6" fillId="0" borderId="0"/>
    <xf numFmtId="165" fontId="6" fillId="0" borderId="0" quotePrefix="1">
      <protection locked="0"/>
    </xf>
    <xf numFmtId="0" fontId="3" fillId="0" borderId="0"/>
    <xf numFmtId="165" fontId="27" fillId="0" borderId="0" quotePrefix="1">
      <protection locked="0"/>
    </xf>
    <xf numFmtId="9" fontId="28" fillId="0" borderId="0" quotePrefix="1">
      <protection locked="0"/>
    </xf>
    <xf numFmtId="0" fontId="2" fillId="0" borderId="0"/>
    <xf numFmtId="165" fontId="28" fillId="0" borderId="0" quotePrefix="1">
      <protection locked="0"/>
    </xf>
    <xf numFmtId="0" fontId="29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2" borderId="48" applyNumberFormat="0" applyFont="0" applyAlignment="0" applyProtection="0"/>
    <xf numFmtId="0" fontId="1" fillId="2" borderId="48" applyNumberFormat="0" applyFont="0" applyAlignment="0" applyProtection="0"/>
    <xf numFmtId="0" fontId="1" fillId="2" borderId="48" applyNumberFormat="0" applyFont="0" applyAlignment="0" applyProtection="0"/>
    <xf numFmtId="164" fontId="6" fillId="0" borderId="0" applyFont="0" applyFill="0" applyBorder="0" applyAlignment="0" applyProtection="0"/>
  </cellStyleXfs>
  <cellXfs count="267">
    <xf numFmtId="0" fontId="0" fillId="0" borderId="0" xfId="0"/>
    <xf numFmtId="165" fontId="11" fillId="0" borderId="2" xfId="13" applyFont="1" applyFill="1" applyBorder="1" applyAlignment="1">
      <alignment horizontal="center" vertical="center"/>
    </xf>
    <xf numFmtId="165" fontId="13" fillId="0" borderId="0" xfId="10" applyFont="1" applyFill="1" applyBorder="1" applyAlignment="1">
      <alignment vertical="center"/>
    </xf>
    <xf numFmtId="0" fontId="13" fillId="0" borderId="0" xfId="2" applyFont="1" applyBorder="1" applyAlignment="1">
      <alignment horizontal="center" vertical="center"/>
    </xf>
    <xf numFmtId="0" fontId="12" fillId="0" borderId="28" xfId="2" applyFont="1" applyFill="1" applyBorder="1" applyAlignment="1">
      <alignment vertical="center"/>
    </xf>
    <xf numFmtId="0" fontId="13" fillId="0" borderId="3" xfId="2" applyFont="1" applyBorder="1" applyAlignment="1">
      <alignment horizontal="center" vertical="center"/>
    </xf>
    <xf numFmtId="0" fontId="13" fillId="0" borderId="3" xfId="2" applyFont="1" applyBorder="1" applyAlignment="1">
      <alignment vertical="center"/>
    </xf>
    <xf numFmtId="0" fontId="14" fillId="0" borderId="3" xfId="2" quotePrefix="1" applyFont="1" applyBorder="1" applyAlignment="1">
      <alignment horizontal="center" vertical="center"/>
    </xf>
    <xf numFmtId="165" fontId="13" fillId="0" borderId="3" xfId="10" applyFont="1" applyFill="1" applyBorder="1" applyAlignment="1">
      <alignment vertical="center"/>
    </xf>
    <xf numFmtId="0" fontId="16" fillId="0" borderId="0" xfId="2" applyFont="1" applyAlignment="1">
      <alignment vertical="center"/>
    </xf>
    <xf numFmtId="0" fontId="13" fillId="0" borderId="29" xfId="2" applyFont="1" applyFill="1" applyBorder="1" applyAlignment="1">
      <alignment horizontal="left" vertical="center"/>
    </xf>
    <xf numFmtId="0" fontId="13" fillId="0" borderId="0" xfId="2" applyFont="1" applyBorder="1" applyAlignment="1">
      <alignment horizontal="centerContinuous" vertical="center"/>
    </xf>
    <xf numFmtId="165" fontId="17" fillId="0" borderId="0" xfId="10" applyFont="1" applyFill="1" applyBorder="1" applyAlignment="1">
      <alignment horizontal="left" vertical="center"/>
    </xf>
    <xf numFmtId="40" fontId="13" fillId="0" borderId="0" xfId="10" applyNumberFormat="1" applyFont="1" applyBorder="1" applyAlignment="1">
      <alignment vertical="center"/>
    </xf>
    <xf numFmtId="40" fontId="13" fillId="0" borderId="5" xfId="10" applyNumberFormat="1" applyFont="1" applyBorder="1" applyAlignment="1">
      <alignment vertical="center"/>
    </xf>
    <xf numFmtId="0" fontId="18" fillId="0" borderId="0" xfId="2" applyFont="1" applyBorder="1" applyAlignment="1">
      <alignment horizontal="center" vertical="center"/>
    </xf>
    <xf numFmtId="0" fontId="18" fillId="0" borderId="0" xfId="2" applyFont="1" applyBorder="1" applyAlignment="1">
      <alignment vertical="center"/>
    </xf>
    <xf numFmtId="165" fontId="18" fillId="0" borderId="0" xfId="10" applyFont="1" applyBorder="1" applyAlignment="1">
      <alignment horizontal="center" vertical="center"/>
    </xf>
    <xf numFmtId="0" fontId="19" fillId="0" borderId="30" xfId="2" applyFont="1" applyFill="1" applyBorder="1" applyAlignment="1">
      <alignment vertical="center"/>
    </xf>
    <xf numFmtId="0" fontId="18" fillId="0" borderId="11" xfId="2" applyFont="1" applyBorder="1" applyAlignment="1">
      <alignment vertical="center"/>
    </xf>
    <xf numFmtId="2" fontId="20" fillId="0" borderId="11" xfId="2" applyNumberFormat="1" applyFont="1" applyBorder="1" applyAlignment="1">
      <alignment horizontal="left" vertical="center"/>
    </xf>
    <xf numFmtId="0" fontId="19" fillId="0" borderId="13" xfId="2" applyFont="1" applyBorder="1" applyAlignment="1">
      <alignment horizontal="right" vertical="center"/>
    </xf>
    <xf numFmtId="165" fontId="13" fillId="0" borderId="7" xfId="10" applyFont="1" applyFill="1" applyBorder="1" applyAlignment="1">
      <alignment vertical="center"/>
    </xf>
    <xf numFmtId="10" fontId="18" fillId="0" borderId="7" xfId="6" applyNumberFormat="1" applyFont="1" applyBorder="1" applyAlignment="1">
      <alignment horizontal="center" vertical="center"/>
    </xf>
    <xf numFmtId="40" fontId="13" fillId="0" borderId="22" xfId="10" applyNumberFormat="1" applyFont="1" applyBorder="1" applyAlignment="1">
      <alignment vertical="center"/>
    </xf>
    <xf numFmtId="0" fontId="19" fillId="0" borderId="29" xfId="2" applyFont="1" applyFill="1" applyBorder="1" applyAlignment="1">
      <alignment vertical="center"/>
    </xf>
    <xf numFmtId="2" fontId="20" fillId="0" borderId="0" xfId="2" applyNumberFormat="1" applyFont="1" applyBorder="1" applyAlignment="1">
      <alignment horizontal="left" vertical="center"/>
    </xf>
    <xf numFmtId="165" fontId="17" fillId="0" borderId="26" xfId="13" applyFont="1" applyBorder="1" applyAlignment="1">
      <alignment horizontal="right" vertical="center"/>
    </xf>
    <xf numFmtId="49" fontId="16" fillId="0" borderId="2" xfId="13" applyNumberFormat="1" applyFont="1" applyFill="1" applyBorder="1" applyAlignment="1">
      <alignment horizontal="center" vertical="center"/>
    </xf>
    <xf numFmtId="40" fontId="11" fillId="0" borderId="2" xfId="13" quotePrefix="1" applyNumberFormat="1" applyFont="1" applyBorder="1" applyAlignment="1">
      <alignment horizontal="center" vertical="center"/>
    </xf>
    <xf numFmtId="40" fontId="16" fillId="0" borderId="31" xfId="13" applyNumberFormat="1" applyFont="1" applyBorder="1" applyAlignment="1">
      <alignment vertical="center"/>
    </xf>
    <xf numFmtId="0" fontId="18" fillId="0" borderId="29" xfId="2" applyFont="1" applyFill="1" applyBorder="1" applyAlignment="1">
      <alignment vertical="center"/>
    </xf>
    <xf numFmtId="0" fontId="20" fillId="0" borderId="0" xfId="2" applyFont="1" applyBorder="1" applyAlignment="1">
      <alignment vertical="center"/>
    </xf>
    <xf numFmtId="167" fontId="16" fillId="0" borderId="2" xfId="13" quotePrefix="1" applyNumberFormat="1" applyFont="1" applyFill="1" applyBorder="1" applyAlignment="1">
      <alignment horizontal="center" vertical="center"/>
    </xf>
    <xf numFmtId="14" fontId="11" fillId="0" borderId="2" xfId="13" quotePrefix="1" applyNumberFormat="1" applyFont="1" applyBorder="1" applyAlignment="1">
      <alignment horizontal="center" vertical="center"/>
    </xf>
    <xf numFmtId="165" fontId="17" fillId="0" borderId="32" xfId="13" applyFont="1" applyBorder="1" applyAlignment="1">
      <alignment horizontal="right" vertical="center"/>
    </xf>
    <xf numFmtId="0" fontId="17" fillId="5" borderId="30" xfId="2" applyFont="1" applyFill="1" applyBorder="1" applyAlignment="1">
      <alignment horizontal="center" vertical="center"/>
    </xf>
    <xf numFmtId="0" fontId="17" fillId="5" borderId="12" xfId="2" applyFont="1" applyFill="1" applyBorder="1" applyAlignment="1">
      <alignment horizontal="center" vertical="center"/>
    </xf>
    <xf numFmtId="0" fontId="17" fillId="5" borderId="12" xfId="2" applyFont="1" applyFill="1" applyBorder="1" applyAlignment="1">
      <alignment vertical="center"/>
    </xf>
    <xf numFmtId="165" fontId="17" fillId="5" borderId="14" xfId="10" applyFont="1" applyFill="1" applyBorder="1" applyAlignment="1">
      <alignment horizontal="center" vertical="center"/>
    </xf>
    <xf numFmtId="165" fontId="17" fillId="5" borderId="14" xfId="10" applyFont="1" applyFill="1" applyBorder="1" applyAlignment="1">
      <alignment vertical="center"/>
    </xf>
    <xf numFmtId="40" fontId="17" fillId="5" borderId="7" xfId="10" applyNumberFormat="1" applyFont="1" applyFill="1" applyBorder="1" applyAlignment="1">
      <alignment horizontal="centerContinuous" vertical="center"/>
    </xf>
    <xf numFmtId="40" fontId="17" fillId="5" borderId="31" xfId="10" applyNumberFormat="1" applyFont="1" applyFill="1" applyBorder="1" applyAlignment="1">
      <alignment horizontal="centerContinuous" vertical="center"/>
    </xf>
    <xf numFmtId="0" fontId="17" fillId="6" borderId="47" xfId="2" applyFont="1" applyFill="1" applyBorder="1" applyAlignment="1">
      <alignment horizontal="center" vertical="center"/>
    </xf>
    <xf numFmtId="0" fontId="16" fillId="6" borderId="7" xfId="2" applyFont="1" applyFill="1" applyBorder="1" applyAlignment="1">
      <alignment horizontal="center" vertical="center"/>
    </xf>
    <xf numFmtId="0" fontId="17" fillId="6" borderId="7" xfId="2" applyFont="1" applyFill="1" applyBorder="1" applyAlignment="1">
      <alignment horizontal="left" vertical="center" wrapText="1"/>
    </xf>
    <xf numFmtId="165" fontId="16" fillId="6" borderId="7" xfId="10" applyFont="1" applyFill="1" applyBorder="1" applyAlignment="1">
      <alignment horizontal="center" vertical="center"/>
    </xf>
    <xf numFmtId="1" fontId="16" fillId="6" borderId="7" xfId="10" applyNumberFormat="1" applyFont="1" applyFill="1" applyBorder="1" applyAlignment="1">
      <alignment horizontal="right" vertical="center"/>
    </xf>
    <xf numFmtId="4" fontId="16" fillId="6" borderId="7" xfId="10" applyNumberFormat="1" applyFont="1" applyFill="1" applyBorder="1" applyAlignment="1">
      <alignment horizontal="centerContinuous" vertical="center"/>
    </xf>
    <xf numFmtId="40" fontId="16" fillId="6" borderId="22" xfId="10" applyNumberFormat="1" applyFont="1" applyFill="1" applyBorder="1" applyAlignment="1">
      <alignment horizontal="centerContinuous" vertical="center"/>
    </xf>
    <xf numFmtId="0" fontId="21" fillId="0" borderId="15" xfId="2" applyFont="1" applyFill="1" applyBorder="1" applyAlignment="1">
      <alignment horizontal="center" vertical="center"/>
    </xf>
    <xf numFmtId="0" fontId="21" fillId="0" borderId="16" xfId="2" applyNumberFormat="1" applyFont="1" applyFill="1" applyBorder="1" applyAlignment="1">
      <alignment horizontal="center" vertical="center" wrapText="1"/>
    </xf>
    <xf numFmtId="0" fontId="21" fillId="0" borderId="17" xfId="0" applyFont="1" applyFill="1" applyBorder="1" applyAlignment="1">
      <alignment vertical="center" wrapText="1"/>
    </xf>
    <xf numFmtId="165" fontId="16" fillId="0" borderId="16" xfId="10" applyFont="1" applyFill="1" applyBorder="1" applyAlignment="1">
      <alignment horizontal="center" vertical="center" wrapText="1"/>
    </xf>
    <xf numFmtId="4" fontId="17" fillId="0" borderId="16" xfId="2" applyNumberFormat="1" applyFont="1" applyFill="1" applyBorder="1" applyAlignment="1">
      <alignment horizontal="right" vertical="center"/>
    </xf>
    <xf numFmtId="4" fontId="16" fillId="0" borderId="16" xfId="10" applyNumberFormat="1" applyFont="1" applyFill="1" applyBorder="1" applyAlignment="1">
      <alignment horizontal="center" vertical="center" wrapText="1"/>
    </xf>
    <xf numFmtId="4" fontId="17" fillId="0" borderId="1" xfId="2" applyNumberFormat="1" applyFont="1" applyFill="1" applyBorder="1" applyAlignment="1">
      <alignment horizontal="center" vertical="center"/>
    </xf>
    <xf numFmtId="0" fontId="17" fillId="4" borderId="0" xfId="2" applyFont="1" applyFill="1" applyAlignment="1">
      <alignment vertical="center"/>
    </xf>
    <xf numFmtId="0" fontId="16" fillId="0" borderId="15" xfId="2" applyFont="1" applyFill="1" applyBorder="1" applyAlignment="1">
      <alignment horizontal="center" vertical="center"/>
    </xf>
    <xf numFmtId="0" fontId="16" fillId="0" borderId="16" xfId="2" applyNumberFormat="1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vertical="center" wrapText="1"/>
    </xf>
    <xf numFmtId="4" fontId="16" fillId="0" borderId="16" xfId="2" applyNumberFormat="1" applyFont="1" applyFill="1" applyBorder="1" applyAlignment="1">
      <alignment horizontal="center" vertical="center"/>
    </xf>
    <xf numFmtId="4" fontId="16" fillId="0" borderId="1" xfId="2" applyNumberFormat="1" applyFont="1" applyFill="1" applyBorder="1" applyAlignment="1">
      <alignment horizontal="center" vertical="center"/>
    </xf>
    <xf numFmtId="0" fontId="16" fillId="4" borderId="0" xfId="2" applyFont="1" applyFill="1" applyAlignment="1">
      <alignment vertical="center"/>
    </xf>
    <xf numFmtId="4" fontId="16" fillId="3" borderId="16" xfId="2" applyNumberFormat="1" applyFont="1" applyFill="1" applyBorder="1" applyAlignment="1">
      <alignment horizontal="center" vertical="center"/>
    </xf>
    <xf numFmtId="0" fontId="22" fillId="0" borderId="15" xfId="2" applyFont="1" applyFill="1" applyBorder="1" applyAlignment="1">
      <alignment horizontal="center" vertical="center"/>
    </xf>
    <xf numFmtId="4" fontId="22" fillId="0" borderId="16" xfId="2" applyNumberFormat="1" applyFont="1" applyFill="1" applyBorder="1" applyAlignment="1">
      <alignment horizontal="right" vertical="center"/>
    </xf>
    <xf numFmtId="0" fontId="17" fillId="0" borderId="15" xfId="2" applyFont="1" applyFill="1" applyBorder="1" applyAlignment="1">
      <alignment horizontal="center" vertical="center"/>
    </xf>
    <xf numFmtId="0" fontId="11" fillId="0" borderId="15" xfId="2" applyFont="1" applyFill="1" applyBorder="1" applyAlignment="1">
      <alignment horizontal="center" vertical="center"/>
    </xf>
    <xf numFmtId="165" fontId="11" fillId="0" borderId="16" xfId="10" applyFont="1" applyFill="1" applyBorder="1" applyAlignment="1">
      <alignment horizontal="center" vertical="center" wrapText="1"/>
    </xf>
    <xf numFmtId="4" fontId="11" fillId="0" borderId="16" xfId="2" applyNumberFormat="1" applyFont="1" applyFill="1" applyBorder="1" applyAlignment="1">
      <alignment horizontal="center" vertical="center"/>
    </xf>
    <xf numFmtId="4" fontId="11" fillId="0" borderId="16" xfId="10" applyNumberFormat="1" applyFont="1" applyFill="1" applyBorder="1" applyAlignment="1">
      <alignment horizontal="center" vertical="center" wrapText="1"/>
    </xf>
    <xf numFmtId="4" fontId="11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/>
    <xf numFmtId="0" fontId="16" fillId="0" borderId="17" xfId="2" applyFont="1" applyFill="1" applyBorder="1" applyAlignment="1">
      <alignment vertical="center" wrapText="1"/>
    </xf>
    <xf numFmtId="4" fontId="23" fillId="0" borderId="7" xfId="10" applyNumberFormat="1" applyFont="1" applyFill="1" applyBorder="1" applyAlignment="1">
      <alignment vertical="center" wrapText="1"/>
    </xf>
    <xf numFmtId="4" fontId="23" fillId="0" borderId="22" xfId="10" applyNumberFormat="1" applyFont="1" applyFill="1" applyBorder="1" applyAlignment="1">
      <alignment vertical="center" wrapText="1"/>
    </xf>
    <xf numFmtId="0" fontId="21" fillId="0" borderId="21" xfId="2" applyFont="1" applyFill="1" applyBorder="1" applyAlignment="1">
      <alignment horizontal="center" vertical="center"/>
    </xf>
    <xf numFmtId="4" fontId="17" fillId="0" borderId="17" xfId="2" applyNumberFormat="1" applyFont="1" applyFill="1" applyBorder="1" applyAlignment="1">
      <alignment horizontal="right" vertical="center"/>
    </xf>
    <xf numFmtId="4" fontId="17" fillId="0" borderId="17" xfId="10" applyNumberFormat="1" applyFont="1" applyFill="1" applyBorder="1" applyAlignment="1">
      <alignment horizontal="right" vertical="center" wrapText="1"/>
    </xf>
    <xf numFmtId="4" fontId="17" fillId="0" borderId="6" xfId="2" applyNumberFormat="1" applyFont="1" applyFill="1" applyBorder="1" applyAlignment="1">
      <alignment vertical="center"/>
    </xf>
    <xf numFmtId="4" fontId="17" fillId="0" borderId="16" xfId="10" applyNumberFormat="1" applyFont="1" applyFill="1" applyBorder="1" applyAlignment="1">
      <alignment horizontal="right" vertical="center" wrapText="1"/>
    </xf>
    <xf numFmtId="4" fontId="17" fillId="0" borderId="1" xfId="2" applyNumberFormat="1" applyFont="1" applyFill="1" applyBorder="1" applyAlignment="1">
      <alignment vertical="center"/>
    </xf>
    <xf numFmtId="165" fontId="17" fillId="0" borderId="17" xfId="10" applyFont="1" applyFill="1" applyBorder="1" applyAlignment="1">
      <alignment horizontal="center" vertical="center" wrapText="1"/>
    </xf>
    <xf numFmtId="1" fontId="17" fillId="6" borderId="47" xfId="2" applyNumberFormat="1" applyFont="1" applyFill="1" applyBorder="1" applyAlignment="1">
      <alignment horizontal="center" vertical="center" wrapText="1"/>
    </xf>
    <xf numFmtId="0" fontId="16" fillId="6" borderId="7" xfId="2" applyFont="1" applyFill="1" applyBorder="1" applyAlignment="1">
      <alignment horizontal="center" vertical="center" wrapText="1"/>
    </xf>
    <xf numFmtId="0" fontId="17" fillId="6" borderId="7" xfId="2" applyFont="1" applyFill="1" applyBorder="1" applyAlignment="1">
      <alignment vertical="center" wrapText="1"/>
    </xf>
    <xf numFmtId="4" fontId="16" fillId="6" borderId="7" xfId="10" applyNumberFormat="1" applyFont="1" applyFill="1" applyBorder="1" applyAlignment="1">
      <alignment horizontal="center" vertical="center"/>
    </xf>
    <xf numFmtId="4" fontId="16" fillId="6" borderId="7" xfId="10" applyNumberFormat="1" applyFont="1" applyFill="1" applyBorder="1" applyAlignment="1">
      <alignment horizontal="right" vertical="center"/>
    </xf>
    <xf numFmtId="4" fontId="16" fillId="6" borderId="22" xfId="10" applyNumberFormat="1" applyFont="1" applyFill="1" applyBorder="1" applyAlignment="1">
      <alignment horizontal="right" vertical="center"/>
    </xf>
    <xf numFmtId="0" fontId="16" fillId="0" borderId="0" xfId="2" applyFont="1" applyFill="1" applyAlignment="1"/>
    <xf numFmtId="0" fontId="16" fillId="0" borderId="0" xfId="2" applyFont="1"/>
    <xf numFmtId="39" fontId="17" fillId="0" borderId="56" xfId="10" applyNumberFormat="1" applyFont="1" applyBorder="1" applyAlignment="1">
      <alignment vertical="center"/>
    </xf>
    <xf numFmtId="39" fontId="17" fillId="0" borderId="57" xfId="10" applyNumberFormat="1" applyFont="1" applyBorder="1" applyAlignment="1">
      <alignment vertical="center"/>
    </xf>
    <xf numFmtId="0" fontId="16" fillId="0" borderId="0" xfId="2" applyFont="1" applyFill="1" applyAlignment="1">
      <alignment vertical="center"/>
    </xf>
    <xf numFmtId="0" fontId="16" fillId="0" borderId="0" xfId="2" applyFont="1" applyFill="1" applyAlignment="1">
      <alignment vertical="center" wrapText="1"/>
    </xf>
    <xf numFmtId="4" fontId="16" fillId="0" borderId="0" xfId="2" applyNumberFormat="1" applyFont="1" applyFill="1" applyAlignment="1">
      <alignment horizontal="center" vertical="center"/>
    </xf>
    <xf numFmtId="1" fontId="16" fillId="0" borderId="0" xfId="2" applyNumberFormat="1" applyFont="1" applyFill="1" applyAlignment="1">
      <alignment horizontal="right" vertical="center"/>
    </xf>
    <xf numFmtId="165" fontId="16" fillId="0" borderId="0" xfId="10" applyFont="1" applyFill="1" applyAlignment="1">
      <alignment vertical="center"/>
    </xf>
    <xf numFmtId="0" fontId="16" fillId="0" borderId="0" xfId="2" applyFont="1" applyFill="1" applyAlignment="1">
      <alignment horizontal="center" vertical="center"/>
    </xf>
    <xf numFmtId="3" fontId="16" fillId="0" borderId="0" xfId="2" applyNumberFormat="1" applyFont="1" applyFill="1" applyAlignment="1">
      <alignment vertical="center" wrapText="1"/>
    </xf>
    <xf numFmtId="3" fontId="16" fillId="0" borderId="0" xfId="2" applyNumberFormat="1" applyFont="1" applyFill="1" applyAlignment="1">
      <alignment horizontal="center" vertical="center"/>
    </xf>
    <xf numFmtId="0" fontId="16" fillId="0" borderId="0" xfId="2" applyFont="1" applyAlignment="1">
      <alignment vertical="center" wrapText="1"/>
    </xf>
    <xf numFmtId="0" fontId="16" fillId="0" borderId="0" xfId="2" applyFont="1" applyAlignment="1">
      <alignment horizontal="center" vertical="center"/>
    </xf>
    <xf numFmtId="1" fontId="16" fillId="0" borderId="0" xfId="2" applyNumberFormat="1" applyFont="1" applyAlignment="1">
      <alignment horizontal="right" vertical="center"/>
    </xf>
    <xf numFmtId="165" fontId="16" fillId="0" borderId="0" xfId="10" applyFont="1" applyAlignment="1">
      <alignment vertical="center"/>
    </xf>
    <xf numFmtId="0" fontId="16" fillId="4" borderId="0" xfId="2" applyFont="1" applyFill="1" applyBorder="1" applyAlignment="1">
      <alignment vertical="center" wrapText="1"/>
    </xf>
    <xf numFmtId="0" fontId="16" fillId="0" borderId="0" xfId="2" applyFont="1" applyFill="1" applyBorder="1" applyAlignment="1">
      <alignment horizontal="center" vertical="center" wrapText="1"/>
    </xf>
    <xf numFmtId="0" fontId="24" fillId="0" borderId="0" xfId="2" applyFont="1"/>
    <xf numFmtId="0" fontId="17" fillId="5" borderId="29" xfId="2" applyFont="1" applyFill="1" applyBorder="1" applyAlignment="1">
      <alignment horizontal="center" vertical="center"/>
    </xf>
    <xf numFmtId="0" fontId="17" fillId="5" borderId="19" xfId="2" applyFont="1" applyFill="1" applyBorder="1" applyAlignment="1">
      <alignment horizontal="center" vertical="center"/>
    </xf>
    <xf numFmtId="165" fontId="17" fillId="5" borderId="18" xfId="10" applyFont="1" applyFill="1" applyBorder="1" applyAlignment="1">
      <alignment horizontal="center" vertical="center"/>
    </xf>
    <xf numFmtId="165" fontId="16" fillId="0" borderId="3" xfId="10" applyFont="1" applyBorder="1" applyAlignment="1">
      <alignment horizontal="centerContinuous" vertical="center"/>
    </xf>
    <xf numFmtId="165" fontId="16" fillId="0" borderId="28" xfId="10" applyFont="1" applyBorder="1" applyAlignment="1">
      <alignment horizontal="centerContinuous" vertical="center"/>
    </xf>
    <xf numFmtId="165" fontId="16" fillId="0" borderId="33" xfId="10" applyFont="1" applyBorder="1" applyAlignment="1">
      <alignment horizontal="centerContinuous" vertical="center"/>
    </xf>
    <xf numFmtId="0" fontId="17" fillId="5" borderId="34" xfId="2" applyFont="1" applyFill="1" applyBorder="1" applyAlignment="1">
      <alignment horizontal="center" vertical="center"/>
    </xf>
    <xf numFmtId="0" fontId="17" fillId="5" borderId="24" xfId="2" applyFont="1" applyFill="1" applyBorder="1" applyAlignment="1">
      <alignment horizontal="center" vertical="center"/>
    </xf>
    <xf numFmtId="165" fontId="17" fillId="5" borderId="10" xfId="10" applyFont="1" applyFill="1" applyBorder="1" applyAlignment="1">
      <alignment horizontal="center" vertical="center"/>
    </xf>
    <xf numFmtId="165" fontId="17" fillId="5" borderId="10" xfId="10" applyFont="1" applyFill="1" applyBorder="1" applyAlignment="1">
      <alignment vertical="center"/>
    </xf>
    <xf numFmtId="165" fontId="16" fillId="0" borderId="35" xfId="10" applyFont="1" applyBorder="1" applyAlignment="1">
      <alignment horizontal="center" vertical="center"/>
    </xf>
    <xf numFmtId="165" fontId="16" fillId="0" borderId="36" xfId="10" applyFont="1" applyBorder="1" applyAlignment="1">
      <alignment horizontal="center" vertical="center"/>
    </xf>
    <xf numFmtId="165" fontId="16" fillId="0" borderId="37" xfId="10" applyFont="1" applyBorder="1" applyAlignment="1">
      <alignment horizontal="center" vertical="center"/>
    </xf>
    <xf numFmtId="0" fontId="17" fillId="6" borderId="7" xfId="0" applyFont="1" applyFill="1" applyBorder="1" applyAlignment="1">
      <alignment horizontal="left" vertical="center" wrapText="1"/>
    </xf>
    <xf numFmtId="165" fontId="16" fillId="0" borderId="25" xfId="10" applyFont="1" applyBorder="1" applyAlignment="1">
      <alignment horizontal="center" vertical="center"/>
    </xf>
    <xf numFmtId="165" fontId="16" fillId="0" borderId="38" xfId="10" applyFont="1" applyBorder="1" applyAlignment="1">
      <alignment horizontal="center" vertical="center"/>
    </xf>
    <xf numFmtId="165" fontId="16" fillId="0" borderId="29" xfId="10" applyFont="1" applyBorder="1" applyAlignment="1">
      <alignment horizontal="center" vertical="center"/>
    </xf>
    <xf numFmtId="0" fontId="21" fillId="0" borderId="17" xfId="2" applyFont="1" applyFill="1" applyBorder="1" applyAlignment="1">
      <alignment vertical="center" wrapText="1"/>
    </xf>
    <xf numFmtId="1" fontId="17" fillId="0" borderId="17" xfId="2" applyNumberFormat="1" applyFont="1" applyFill="1" applyBorder="1" applyAlignment="1">
      <alignment horizontal="right" vertical="center"/>
    </xf>
    <xf numFmtId="165" fontId="16" fillId="0" borderId="15" xfId="10" applyFont="1" applyFill="1" applyBorder="1" applyAlignment="1">
      <alignment horizontal="right" vertical="center"/>
    </xf>
    <xf numFmtId="165" fontId="16" fillId="0" borderId="1" xfId="10" applyFont="1" applyFill="1" applyBorder="1" applyAlignment="1">
      <alignment horizontal="right" vertical="center"/>
    </xf>
    <xf numFmtId="165" fontId="16" fillId="0" borderId="39" xfId="10" applyFont="1" applyFill="1" applyBorder="1" applyAlignment="1">
      <alignment horizontal="right" vertical="center"/>
    </xf>
    <xf numFmtId="165" fontId="16" fillId="0" borderId="40" xfId="10" applyFont="1" applyFill="1" applyBorder="1" applyAlignment="1">
      <alignment horizontal="right" vertical="center"/>
    </xf>
    <xf numFmtId="0" fontId="21" fillId="0" borderId="20" xfId="2" applyFont="1" applyFill="1" applyBorder="1" applyAlignment="1">
      <alignment horizontal="center" vertical="center" wrapText="1"/>
    </xf>
    <xf numFmtId="2" fontId="17" fillId="0" borderId="16" xfId="2" applyNumberFormat="1" applyFont="1" applyFill="1" applyBorder="1" applyAlignment="1">
      <alignment horizontal="center" vertical="center"/>
    </xf>
    <xf numFmtId="4" fontId="16" fillId="0" borderId="16" xfId="10" applyNumberFormat="1" applyFont="1" applyFill="1" applyBorder="1" applyAlignment="1">
      <alignment horizontal="right" vertical="center" wrapText="1"/>
    </xf>
    <xf numFmtId="165" fontId="16" fillId="0" borderId="15" xfId="10" applyFont="1" applyFill="1" applyBorder="1" applyAlignment="1">
      <alignment horizontal="center" vertical="center"/>
    </xf>
    <xf numFmtId="165" fontId="16" fillId="0" borderId="1" xfId="10" applyFont="1" applyFill="1" applyBorder="1" applyAlignment="1">
      <alignment horizontal="center" vertical="center"/>
    </xf>
    <xf numFmtId="165" fontId="16" fillId="0" borderId="39" xfId="10" applyFont="1" applyFill="1" applyBorder="1" applyAlignment="1">
      <alignment horizontal="center" vertical="center"/>
    </xf>
    <xf numFmtId="165" fontId="16" fillId="0" borderId="40" xfId="10" applyFont="1" applyFill="1" applyBorder="1" applyAlignment="1">
      <alignment horizontal="center" vertical="center"/>
    </xf>
    <xf numFmtId="0" fontId="16" fillId="0" borderId="15" xfId="2" quotePrefix="1" applyFont="1" applyFill="1" applyBorder="1" applyAlignment="1">
      <alignment horizontal="center" vertical="center"/>
    </xf>
    <xf numFmtId="2" fontId="16" fillId="0" borderId="16" xfId="2" applyNumberFormat="1" applyFont="1" applyFill="1" applyBorder="1" applyAlignment="1">
      <alignment horizontal="center" vertical="center"/>
    </xf>
    <xf numFmtId="4" fontId="16" fillId="0" borderId="1" xfId="2" applyNumberFormat="1" applyFont="1" applyFill="1" applyBorder="1" applyAlignment="1">
      <alignment vertical="center"/>
    </xf>
    <xf numFmtId="0" fontId="16" fillId="0" borderId="20" xfId="2" applyFont="1" applyFill="1" applyBorder="1" applyAlignment="1">
      <alignment horizontal="center" vertical="center" wrapText="1"/>
    </xf>
    <xf numFmtId="165" fontId="16" fillId="4" borderId="15" xfId="10" applyFont="1" applyFill="1" applyBorder="1" applyAlignment="1">
      <alignment horizontal="center" vertical="center"/>
    </xf>
    <xf numFmtId="165" fontId="16" fillId="4" borderId="1" xfId="10" applyFont="1" applyFill="1" applyBorder="1" applyAlignment="1">
      <alignment horizontal="center" vertical="center"/>
    </xf>
    <xf numFmtId="165" fontId="16" fillId="4" borderId="39" xfId="10" applyFont="1" applyFill="1" applyBorder="1" applyAlignment="1">
      <alignment horizontal="center" vertical="center"/>
    </xf>
    <xf numFmtId="165" fontId="16" fillId="4" borderId="40" xfId="10" applyFont="1" applyFill="1" applyBorder="1" applyAlignment="1">
      <alignment horizontal="center" vertical="center"/>
    </xf>
    <xf numFmtId="166" fontId="16" fillId="4" borderId="15" xfId="10" applyNumberFormat="1" applyFont="1" applyFill="1" applyBorder="1" applyAlignment="1">
      <alignment horizontal="center" vertical="center"/>
    </xf>
    <xf numFmtId="4" fontId="11" fillId="0" borderId="16" xfId="10" applyNumberFormat="1" applyFont="1" applyFill="1" applyBorder="1" applyAlignment="1">
      <alignment horizontal="right" vertical="center" wrapText="1"/>
    </xf>
    <xf numFmtId="165" fontId="17" fillId="0" borderId="42" xfId="10" applyFont="1" applyFill="1" applyBorder="1" applyAlignment="1">
      <alignment vertical="center"/>
    </xf>
    <xf numFmtId="165" fontId="17" fillId="0" borderId="43" xfId="10" applyFont="1" applyBorder="1" applyAlignment="1">
      <alignment vertical="center"/>
    </xf>
    <xf numFmtId="0" fontId="16" fillId="4" borderId="53" xfId="2" applyFont="1" applyFill="1" applyBorder="1" applyAlignment="1">
      <alignment vertical="center"/>
    </xf>
    <xf numFmtId="0" fontId="16" fillId="4" borderId="54" xfId="2" applyFont="1" applyFill="1" applyBorder="1" applyAlignment="1">
      <alignment vertical="center"/>
    </xf>
    <xf numFmtId="0" fontId="16" fillId="4" borderId="55" xfId="2" applyFont="1" applyFill="1" applyBorder="1" applyAlignment="1">
      <alignment vertical="center"/>
    </xf>
    <xf numFmtId="165" fontId="16" fillId="4" borderId="50" xfId="10" applyFont="1" applyFill="1" applyBorder="1" applyAlignment="1">
      <alignment horizontal="center" vertical="center"/>
    </xf>
    <xf numFmtId="165" fontId="16" fillId="4" borderId="51" xfId="10" applyFont="1" applyFill="1" applyBorder="1" applyAlignment="1">
      <alignment horizontal="center" vertical="center"/>
    </xf>
    <xf numFmtId="165" fontId="16" fillId="4" borderId="52" xfId="10" applyFont="1" applyFill="1" applyBorder="1" applyAlignment="1">
      <alignment horizontal="center" vertical="center"/>
    </xf>
    <xf numFmtId="165" fontId="11" fillId="4" borderId="15" xfId="10" applyFont="1" applyFill="1" applyBorder="1" applyAlignment="1">
      <alignment horizontal="center" vertical="center"/>
    </xf>
    <xf numFmtId="165" fontId="11" fillId="4" borderId="29" xfId="10" applyFont="1" applyFill="1" applyBorder="1" applyAlignment="1">
      <alignment horizontal="center" vertical="center"/>
    </xf>
    <xf numFmtId="165" fontId="16" fillId="4" borderId="5" xfId="10" applyFont="1" applyFill="1" applyBorder="1" applyAlignment="1">
      <alignment horizontal="center" vertical="center"/>
    </xf>
    <xf numFmtId="165" fontId="16" fillId="4" borderId="29" xfId="10" applyFont="1" applyFill="1" applyBorder="1" applyAlignment="1">
      <alignment horizontal="center" vertical="center"/>
    </xf>
    <xf numFmtId="165" fontId="16" fillId="4" borderId="38" xfId="10" applyFont="1" applyFill="1" applyBorder="1" applyAlignment="1">
      <alignment horizontal="center" vertical="center"/>
    </xf>
    <xf numFmtId="165" fontId="17" fillId="0" borderId="0" xfId="10" applyFont="1" applyFill="1" applyBorder="1" applyAlignment="1">
      <alignment vertical="center"/>
    </xf>
    <xf numFmtId="165" fontId="17" fillId="0" borderId="0" xfId="10" applyFont="1" applyBorder="1" applyAlignment="1">
      <alignment vertical="center"/>
    </xf>
    <xf numFmtId="0" fontId="16" fillId="0" borderId="0" xfId="2" applyFont="1" applyFill="1" applyBorder="1" applyAlignment="1">
      <alignment vertical="center" wrapText="1"/>
    </xf>
    <xf numFmtId="0" fontId="16" fillId="0" borderId="0" xfId="2" applyFont="1" applyFill="1" applyAlignment="1">
      <alignment horizontal="center" vertical="center" wrapText="1"/>
    </xf>
    <xf numFmtId="3" fontId="21" fillId="0" borderId="15" xfId="2" applyNumberFormat="1" applyFont="1" applyFill="1" applyBorder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13" fillId="0" borderId="0" xfId="2" applyFont="1" applyFill="1" applyAlignment="1">
      <alignment horizontal="center" vertical="center"/>
    </xf>
    <xf numFmtId="1" fontId="17" fillId="0" borderId="7" xfId="2" applyNumberFormat="1" applyFont="1" applyFill="1" applyBorder="1" applyAlignment="1">
      <alignment vertical="center" wrapText="1"/>
    </xf>
    <xf numFmtId="0" fontId="16" fillId="0" borderId="49" xfId="2" applyFont="1" applyFill="1" applyBorder="1" applyAlignment="1">
      <alignment horizontal="center" vertical="center"/>
    </xf>
    <xf numFmtId="0" fontId="16" fillId="0" borderId="58" xfId="2" applyFont="1" applyFill="1" applyBorder="1" applyAlignment="1">
      <alignment horizontal="center" vertical="center" wrapText="1"/>
    </xf>
    <xf numFmtId="0" fontId="16" fillId="0" borderId="59" xfId="2" applyFont="1" applyFill="1" applyBorder="1" applyAlignment="1">
      <alignment vertical="center" wrapText="1"/>
    </xf>
    <xf numFmtId="165" fontId="16" fillId="0" borderId="59" xfId="10" applyFont="1" applyFill="1" applyBorder="1" applyAlignment="1">
      <alignment horizontal="center" vertical="center" wrapText="1"/>
    </xf>
    <xf numFmtId="165" fontId="17" fillId="0" borderId="0" xfId="10" applyFont="1" applyFill="1" applyBorder="1" applyAlignment="1">
      <alignment horizontal="center" vertical="center"/>
    </xf>
    <xf numFmtId="4" fontId="17" fillId="0" borderId="0" xfId="15" applyNumberFormat="1" applyFont="1" applyFill="1" applyBorder="1" applyAlignment="1">
      <alignment vertical="center"/>
    </xf>
    <xf numFmtId="0" fontId="16" fillId="0" borderId="0" xfId="2" applyFont="1" applyFill="1" applyBorder="1" applyAlignment="1">
      <alignment vertical="center"/>
    </xf>
    <xf numFmtId="4" fontId="16" fillId="0" borderId="0" xfId="2" applyNumberFormat="1" applyFont="1" applyFill="1" applyBorder="1" applyAlignment="1">
      <alignment horizontal="center" vertical="center"/>
    </xf>
    <xf numFmtId="1" fontId="16" fillId="0" borderId="0" xfId="2" applyNumberFormat="1" applyFont="1" applyFill="1" applyBorder="1" applyAlignment="1">
      <alignment horizontal="right" vertical="center"/>
    </xf>
    <xf numFmtId="165" fontId="16" fillId="0" borderId="0" xfId="10" applyFont="1" applyFill="1" applyBorder="1" applyAlignment="1">
      <alignment vertical="center"/>
    </xf>
    <xf numFmtId="0" fontId="16" fillId="0" borderId="0" xfId="2" applyFont="1" applyFill="1" applyBorder="1" applyAlignment="1">
      <alignment horizontal="center" vertical="center"/>
    </xf>
    <xf numFmtId="4" fontId="17" fillId="0" borderId="3" xfId="15" applyNumberFormat="1" applyFont="1" applyFill="1" applyBorder="1" applyAlignment="1">
      <alignment horizontal="center" vertical="center"/>
    </xf>
    <xf numFmtId="0" fontId="16" fillId="0" borderId="3" xfId="2" applyFont="1" applyFill="1" applyBorder="1" applyAlignment="1">
      <alignment horizontal="center" vertical="center"/>
    </xf>
    <xf numFmtId="0" fontId="17" fillId="0" borderId="56" xfId="2" applyFont="1" applyBorder="1" applyAlignment="1">
      <alignment vertical="center"/>
    </xf>
    <xf numFmtId="0" fontId="26" fillId="0" borderId="17" xfId="2" applyFont="1" applyFill="1" applyBorder="1" applyAlignment="1">
      <alignment vertical="center" wrapText="1"/>
    </xf>
    <xf numFmtId="0" fontId="16" fillId="0" borderId="0" xfId="0" applyFont="1" applyFill="1" applyAlignment="1">
      <alignment vertical="center"/>
    </xf>
    <xf numFmtId="0" fontId="16" fillId="8" borderId="58" xfId="2" applyFont="1" applyFill="1" applyBorder="1" applyAlignment="1">
      <alignment horizontal="center" vertical="center" wrapText="1"/>
    </xf>
    <xf numFmtId="0" fontId="16" fillId="8" borderId="10" xfId="2" applyFont="1" applyFill="1" applyBorder="1" applyAlignment="1">
      <alignment vertical="center" wrapText="1"/>
    </xf>
    <xf numFmtId="165" fontId="16" fillId="8" borderId="59" xfId="10" applyFont="1" applyFill="1" applyBorder="1" applyAlignment="1">
      <alignment horizontal="center" vertical="center" wrapText="1"/>
    </xf>
    <xf numFmtId="2" fontId="16" fillId="8" borderId="16" xfId="2" applyNumberFormat="1" applyFont="1" applyFill="1" applyBorder="1" applyAlignment="1">
      <alignment horizontal="center" vertical="center"/>
    </xf>
    <xf numFmtId="4" fontId="16" fillId="8" borderId="61" xfId="10" applyNumberFormat="1" applyFont="1" applyFill="1" applyBorder="1" applyAlignment="1">
      <alignment horizontal="right" vertical="center" wrapText="1"/>
    </xf>
    <xf numFmtId="4" fontId="16" fillId="8" borderId="1" xfId="2" applyNumberFormat="1" applyFont="1" applyFill="1" applyBorder="1" applyAlignment="1">
      <alignment vertical="center"/>
    </xf>
    <xf numFmtId="0" fontId="17" fillId="0" borderId="0" xfId="2" applyFont="1" applyFill="1" applyAlignment="1">
      <alignment vertical="center"/>
    </xf>
    <xf numFmtId="165" fontId="25" fillId="0" borderId="0" xfId="2" applyNumberFormat="1" applyFont="1" applyFill="1" applyAlignment="1">
      <alignment vertical="center"/>
    </xf>
    <xf numFmtId="0" fontId="25" fillId="0" borderId="0" xfId="2" applyFont="1" applyFill="1" applyAlignment="1">
      <alignment vertical="center"/>
    </xf>
    <xf numFmtId="0" fontId="16" fillId="0" borderId="16" xfId="2" applyFont="1" applyFill="1" applyBorder="1"/>
    <xf numFmtId="166" fontId="16" fillId="7" borderId="15" xfId="10" applyNumberFormat="1" applyFont="1" applyFill="1" applyBorder="1" applyAlignment="1">
      <alignment horizontal="center" vertical="center"/>
    </xf>
    <xf numFmtId="165" fontId="16" fillId="7" borderId="40" xfId="10" applyFont="1" applyFill="1" applyBorder="1" applyAlignment="1">
      <alignment horizontal="center" vertical="center"/>
    </xf>
    <xf numFmtId="165" fontId="16" fillId="7" borderId="39" xfId="10" applyFont="1" applyFill="1" applyBorder="1" applyAlignment="1">
      <alignment horizontal="center" vertical="center"/>
    </xf>
    <xf numFmtId="0" fontId="17" fillId="7" borderId="0" xfId="2" applyFont="1" applyFill="1" applyAlignment="1">
      <alignment vertical="center"/>
    </xf>
    <xf numFmtId="0" fontId="16" fillId="7" borderId="0" xfId="2" applyFont="1" applyFill="1" applyAlignment="1">
      <alignment vertical="center"/>
    </xf>
    <xf numFmtId="165" fontId="16" fillId="7" borderId="15" xfId="10" applyFont="1" applyFill="1" applyBorder="1" applyAlignment="1">
      <alignment horizontal="center" vertical="center"/>
    </xf>
    <xf numFmtId="0" fontId="18" fillId="0" borderId="0" xfId="2" applyFont="1" applyBorder="1" applyAlignment="1">
      <alignment horizontal="left" vertical="center"/>
    </xf>
    <xf numFmtId="0" fontId="16" fillId="0" borderId="17" xfId="0" applyFont="1" applyFill="1" applyBorder="1" applyAlignment="1">
      <alignment horizontal="left" vertical="center" wrapText="1"/>
    </xf>
    <xf numFmtId="0" fontId="16" fillId="0" borderId="16" xfId="2" applyNumberFormat="1" applyFont="1" applyFill="1" applyBorder="1" applyAlignment="1">
      <alignment horizontal="left" vertical="center" wrapText="1"/>
    </xf>
    <xf numFmtId="0" fontId="16" fillId="0" borderId="17" xfId="0" applyFont="1" applyFill="1" applyBorder="1" applyAlignment="1">
      <alignment horizontal="center" vertical="center" wrapText="1"/>
    </xf>
    <xf numFmtId="0" fontId="16" fillId="0" borderId="15" xfId="2" applyFont="1" applyFill="1" applyBorder="1" applyAlignment="1">
      <alignment horizontal="left" vertical="center"/>
    </xf>
    <xf numFmtId="165" fontId="16" fillId="0" borderId="16" xfId="10" applyFont="1" applyFill="1" applyBorder="1" applyAlignment="1">
      <alignment horizontal="left" vertical="center" wrapText="1"/>
    </xf>
    <xf numFmtId="4" fontId="16" fillId="0" borderId="16" xfId="2" applyNumberFormat="1" applyFont="1" applyFill="1" applyBorder="1" applyAlignment="1">
      <alignment horizontal="left" vertical="center"/>
    </xf>
    <xf numFmtId="4" fontId="16" fillId="0" borderId="1" xfId="2" applyNumberFormat="1" applyFont="1" applyFill="1" applyBorder="1" applyAlignment="1">
      <alignment horizontal="left" vertical="center"/>
    </xf>
    <xf numFmtId="0" fontId="16" fillId="4" borderId="0" xfId="2" applyFont="1" applyFill="1" applyAlignment="1">
      <alignment horizontal="left" vertical="center"/>
    </xf>
    <xf numFmtId="2" fontId="16" fillId="0" borderId="17" xfId="0" applyNumberFormat="1" applyFont="1" applyFill="1" applyBorder="1" applyAlignment="1">
      <alignment horizontal="center" vertical="center" wrapText="1"/>
    </xf>
    <xf numFmtId="4" fontId="16" fillId="0" borderId="17" xfId="0" applyNumberFormat="1" applyFont="1" applyFill="1" applyBorder="1" applyAlignment="1">
      <alignment horizontal="center" vertical="center" wrapText="1"/>
    </xf>
    <xf numFmtId="0" fontId="16" fillId="3" borderId="0" xfId="2" applyFont="1" applyFill="1" applyBorder="1" applyAlignment="1">
      <alignment horizontal="center" vertical="center"/>
    </xf>
    <xf numFmtId="1" fontId="17" fillId="0" borderId="56" xfId="2" applyNumberFormat="1" applyFont="1" applyFill="1" applyBorder="1" applyAlignment="1">
      <alignment vertical="center" wrapText="1"/>
    </xf>
    <xf numFmtId="4" fontId="23" fillId="0" borderId="56" xfId="10" applyNumberFormat="1" applyFont="1" applyFill="1" applyBorder="1" applyAlignment="1">
      <alignment vertical="center" wrapText="1"/>
    </xf>
    <xf numFmtId="4" fontId="23" fillId="0" borderId="57" xfId="10" applyNumberFormat="1" applyFont="1" applyFill="1" applyBorder="1" applyAlignment="1">
      <alignment vertical="center" wrapText="1"/>
    </xf>
    <xf numFmtId="10" fontId="16" fillId="0" borderId="0" xfId="2" applyNumberFormat="1" applyFont="1" applyAlignment="1">
      <alignment vertical="center"/>
    </xf>
    <xf numFmtId="0" fontId="16" fillId="0" borderId="0" xfId="0" applyFont="1"/>
    <xf numFmtId="165" fontId="16" fillId="0" borderId="28" xfId="10" applyFont="1" applyBorder="1" applyAlignment="1">
      <alignment horizontal="center" vertical="center"/>
    </xf>
    <xf numFmtId="165" fontId="16" fillId="0" borderId="33" xfId="10" applyFont="1" applyBorder="1" applyAlignment="1">
      <alignment horizontal="center" vertical="center"/>
    </xf>
    <xf numFmtId="40" fontId="14" fillId="0" borderId="3" xfId="10" applyNumberFormat="1" applyFont="1" applyBorder="1" applyAlignment="1">
      <alignment horizontal="center" vertical="center"/>
    </xf>
    <xf numFmtId="40" fontId="14" fillId="0" borderId="33" xfId="10" applyNumberFormat="1" applyFont="1" applyBorder="1" applyAlignment="1">
      <alignment horizontal="center" vertical="center"/>
    </xf>
    <xf numFmtId="40" fontId="17" fillId="5" borderId="12" xfId="10" applyNumberFormat="1" applyFont="1" applyFill="1" applyBorder="1" applyAlignment="1">
      <alignment horizontal="center" vertical="center"/>
    </xf>
    <xf numFmtId="40" fontId="17" fillId="5" borderId="44" xfId="10" applyNumberFormat="1" applyFont="1" applyFill="1" applyBorder="1" applyAlignment="1">
      <alignment horizontal="center" vertical="center"/>
    </xf>
    <xf numFmtId="40" fontId="17" fillId="5" borderId="24" xfId="10" applyNumberFormat="1" applyFont="1" applyFill="1" applyBorder="1" applyAlignment="1">
      <alignment horizontal="center" vertical="center"/>
    </xf>
    <xf numFmtId="40" fontId="17" fillId="5" borderId="46" xfId="10" applyNumberFormat="1" applyFont="1" applyFill="1" applyBorder="1" applyAlignment="1">
      <alignment horizontal="center" vertical="center"/>
    </xf>
    <xf numFmtId="165" fontId="17" fillId="0" borderId="41" xfId="10" applyFont="1" applyBorder="1" applyAlignment="1">
      <alignment horizontal="center" vertical="center"/>
    </xf>
    <xf numFmtId="165" fontId="17" fillId="0" borderId="4" xfId="10" applyFont="1" applyBorder="1" applyAlignment="1">
      <alignment horizontal="center" vertical="center"/>
    </xf>
    <xf numFmtId="49" fontId="16" fillId="0" borderId="8" xfId="13" applyNumberFormat="1" applyFont="1" applyFill="1" applyBorder="1" applyAlignment="1">
      <alignment horizontal="center" vertical="center"/>
    </xf>
    <xf numFmtId="49" fontId="16" fillId="0" borderId="7" xfId="13" applyNumberFormat="1" applyFont="1" applyFill="1" applyBorder="1" applyAlignment="1">
      <alignment horizontal="center" vertical="center"/>
    </xf>
    <xf numFmtId="49" fontId="16" fillId="0" borderId="22" xfId="13" applyNumberFormat="1" applyFont="1" applyFill="1" applyBorder="1" applyAlignment="1">
      <alignment horizontal="center" vertical="center"/>
    </xf>
    <xf numFmtId="165" fontId="17" fillId="0" borderId="45" xfId="10" applyFont="1" applyBorder="1" applyAlignment="1">
      <alignment horizontal="center" vertical="center"/>
    </xf>
    <xf numFmtId="165" fontId="17" fillId="0" borderId="27" xfId="10" applyFont="1" applyBorder="1" applyAlignment="1">
      <alignment horizontal="center" vertical="center"/>
    </xf>
    <xf numFmtId="1" fontId="17" fillId="0" borderId="47" xfId="2" applyNumberFormat="1" applyFont="1" applyFill="1" applyBorder="1" applyAlignment="1">
      <alignment horizontal="right" vertical="center" wrapText="1"/>
    </xf>
    <xf numFmtId="1" fontId="17" fillId="0" borderId="7" xfId="2" applyNumberFormat="1" applyFont="1" applyFill="1" applyBorder="1" applyAlignment="1">
      <alignment horizontal="right" vertical="center" wrapText="1"/>
    </xf>
    <xf numFmtId="1" fontId="17" fillId="0" borderId="34" xfId="2" applyNumberFormat="1" applyFont="1" applyFill="1" applyBorder="1" applyAlignment="1">
      <alignment horizontal="right" vertical="center" wrapText="1"/>
    </xf>
    <xf numFmtId="1" fontId="17" fillId="0" borderId="9" xfId="2" applyNumberFormat="1" applyFont="1" applyFill="1" applyBorder="1" applyAlignment="1">
      <alignment horizontal="right" vertical="center" wrapText="1"/>
    </xf>
    <xf numFmtId="0" fontId="21" fillId="0" borderId="64" xfId="2" applyFont="1" applyFill="1" applyBorder="1" applyAlignment="1">
      <alignment horizontal="left" vertical="center" wrapText="1"/>
    </xf>
    <xf numFmtId="0" fontId="21" fillId="0" borderId="20" xfId="2" applyFont="1" applyFill="1" applyBorder="1" applyAlignment="1">
      <alignment horizontal="left" vertical="center" wrapText="1"/>
    </xf>
    <xf numFmtId="165" fontId="17" fillId="3" borderId="0" xfId="10" applyFont="1" applyFill="1" applyBorder="1" applyAlignment="1">
      <alignment horizontal="center" vertical="center"/>
    </xf>
    <xf numFmtId="165" fontId="17" fillId="0" borderId="0" xfId="10" applyFont="1" applyBorder="1" applyAlignment="1">
      <alignment horizontal="center" vertical="center"/>
    </xf>
    <xf numFmtId="1" fontId="17" fillId="0" borderId="37" xfId="2" applyNumberFormat="1" applyFont="1" applyFill="1" applyBorder="1" applyAlignment="1">
      <alignment horizontal="right" vertical="center" wrapText="1"/>
    </xf>
    <xf numFmtId="1" fontId="17" fillId="0" borderId="56" xfId="2" applyNumberFormat="1" applyFont="1" applyFill="1" applyBorder="1" applyAlignment="1">
      <alignment horizontal="right" vertical="center" wrapText="1"/>
    </xf>
    <xf numFmtId="0" fontId="21" fillId="0" borderId="62" xfId="2" applyFont="1" applyFill="1" applyBorder="1" applyAlignment="1">
      <alignment horizontal="left" vertical="center" wrapText="1"/>
    </xf>
    <xf numFmtId="0" fontId="21" fillId="0" borderId="63" xfId="2" applyFont="1" applyFill="1" applyBorder="1" applyAlignment="1">
      <alignment horizontal="left" vertical="center" wrapText="1"/>
    </xf>
    <xf numFmtId="0" fontId="21" fillId="0" borderId="64" xfId="0" applyFont="1" applyFill="1" applyBorder="1" applyAlignment="1">
      <alignment horizontal="left" vertical="center" wrapText="1"/>
    </xf>
    <xf numFmtId="0" fontId="21" fillId="0" borderId="20" xfId="0" applyFont="1" applyFill="1" applyBorder="1" applyAlignment="1">
      <alignment horizontal="left" vertical="center" wrapText="1"/>
    </xf>
    <xf numFmtId="0" fontId="21" fillId="0" borderId="62" xfId="0" applyFont="1" applyFill="1" applyBorder="1" applyAlignment="1">
      <alignment horizontal="left" vertical="center" wrapText="1"/>
    </xf>
    <xf numFmtId="0" fontId="21" fillId="0" borderId="63" xfId="0" applyFont="1" applyFill="1" applyBorder="1" applyAlignment="1">
      <alignment horizontal="left" vertical="center" wrapText="1"/>
    </xf>
    <xf numFmtId="0" fontId="0" fillId="0" borderId="20" xfId="0" applyBorder="1" applyAlignment="1">
      <alignment horizontal="left"/>
    </xf>
    <xf numFmtId="165" fontId="17" fillId="0" borderId="0" xfId="10" applyFont="1" applyFill="1" applyBorder="1" applyAlignment="1">
      <alignment horizontal="right" vertical="center"/>
    </xf>
    <xf numFmtId="0" fontId="16" fillId="0" borderId="0" xfId="2" applyFont="1" applyFill="1" applyAlignment="1">
      <alignment horizontal="center" vertical="center" wrapText="1"/>
    </xf>
    <xf numFmtId="165" fontId="17" fillId="5" borderId="14" xfId="10" applyFont="1" applyFill="1" applyBorder="1" applyAlignment="1">
      <alignment horizontal="center" vertical="center"/>
    </xf>
    <xf numFmtId="165" fontId="17" fillId="5" borderId="18" xfId="10" applyFont="1" applyFill="1" applyBorder="1" applyAlignment="1">
      <alignment horizontal="center" vertical="center"/>
    </xf>
    <xf numFmtId="165" fontId="17" fillId="5" borderId="10" xfId="10" applyFont="1" applyFill="1" applyBorder="1" applyAlignment="1">
      <alignment horizontal="center" vertical="center"/>
    </xf>
    <xf numFmtId="0" fontId="17" fillId="5" borderId="14" xfId="2" applyFont="1" applyFill="1" applyBorder="1" applyAlignment="1">
      <alignment horizontal="center" vertical="center"/>
    </xf>
    <xf numFmtId="0" fontId="17" fillId="5" borderId="18" xfId="2" applyFont="1" applyFill="1" applyBorder="1" applyAlignment="1">
      <alignment horizontal="center" vertical="center"/>
    </xf>
    <xf numFmtId="0" fontId="17" fillId="5" borderId="10" xfId="2" applyFont="1" applyFill="1" applyBorder="1" applyAlignment="1">
      <alignment horizontal="center" vertical="center"/>
    </xf>
    <xf numFmtId="0" fontId="17" fillId="5" borderId="60" xfId="2" applyFont="1" applyFill="1" applyBorder="1" applyAlignment="1">
      <alignment horizontal="center" vertical="center"/>
    </xf>
    <xf numFmtId="0" fontId="17" fillId="5" borderId="25" xfId="2" applyFont="1" applyFill="1" applyBorder="1" applyAlignment="1">
      <alignment horizontal="center" vertical="center"/>
    </xf>
    <xf numFmtId="0" fontId="17" fillId="5" borderId="23" xfId="2" applyFont="1" applyFill="1" applyBorder="1" applyAlignment="1">
      <alignment horizontal="center" vertical="center"/>
    </xf>
    <xf numFmtId="165" fontId="17" fillId="0" borderId="37" xfId="10" applyFont="1" applyFill="1" applyBorder="1" applyAlignment="1">
      <alignment horizontal="right" vertical="center"/>
    </xf>
    <xf numFmtId="165" fontId="17" fillId="0" borderId="56" xfId="10" applyFont="1" applyFill="1" applyBorder="1" applyAlignment="1">
      <alignment horizontal="right" vertical="center"/>
    </xf>
    <xf numFmtId="0" fontId="16" fillId="0" borderId="8" xfId="13" applyNumberFormat="1" applyFont="1" applyFill="1" applyBorder="1" applyAlignment="1">
      <alignment horizontal="center" vertical="center"/>
    </xf>
    <xf numFmtId="0" fontId="16" fillId="0" borderId="7" xfId="13" applyNumberFormat="1" applyFont="1" applyFill="1" applyBorder="1" applyAlignment="1">
      <alignment horizontal="center" vertical="center"/>
    </xf>
    <xf numFmtId="0" fontId="16" fillId="0" borderId="22" xfId="13" applyNumberFormat="1" applyFont="1" applyFill="1" applyBorder="1" applyAlignment="1">
      <alignment horizontal="center" vertical="center"/>
    </xf>
  </cellXfs>
  <cellStyles count="83">
    <cellStyle name="Moeda 2" xfId="34" xr:uid="{00000000-0005-0000-0000-000000000000}"/>
    <cellStyle name="Moeda 2 2" xfId="35" xr:uid="{00000000-0005-0000-0000-000001000000}"/>
    <cellStyle name="Normal" xfId="0" builtinId="0"/>
    <cellStyle name="Normal 10" xfId="76" xr:uid="{00000000-0005-0000-0000-000003000000}"/>
    <cellStyle name="Normal 2" xfId="1" xr:uid="{00000000-0005-0000-0000-000004000000}"/>
    <cellStyle name="Normal 2 2" xfId="2" xr:uid="{00000000-0005-0000-0000-000005000000}"/>
    <cellStyle name="Normal 2 2 2" xfId="17" xr:uid="{00000000-0005-0000-0000-000006000000}"/>
    <cellStyle name="Normal 2 2 2 2" xfId="16" xr:uid="{00000000-0005-0000-0000-000007000000}"/>
    <cellStyle name="Normal 2 2 3" xfId="32" xr:uid="{00000000-0005-0000-0000-000008000000}"/>
    <cellStyle name="Normal 2 2 4" xfId="36" xr:uid="{00000000-0005-0000-0000-000009000000}"/>
    <cellStyle name="Normal 2 2 5" xfId="37" xr:uid="{00000000-0005-0000-0000-00000A000000}"/>
    <cellStyle name="Normal 2 3" xfId="3" xr:uid="{00000000-0005-0000-0000-00000B000000}"/>
    <cellStyle name="Normal 2 3 2" xfId="38" xr:uid="{00000000-0005-0000-0000-00000C000000}"/>
    <cellStyle name="Normal 2 3 3" xfId="39" xr:uid="{00000000-0005-0000-0000-00000D000000}"/>
    <cellStyle name="Normal 2 4" xfId="31" xr:uid="{00000000-0005-0000-0000-00000E000000}"/>
    <cellStyle name="Normal 2 4 2" xfId="40" xr:uid="{00000000-0005-0000-0000-00000F000000}"/>
    <cellStyle name="Normal 2 5" xfId="41" xr:uid="{00000000-0005-0000-0000-000010000000}"/>
    <cellStyle name="Normal 2 6" xfId="42" xr:uid="{00000000-0005-0000-0000-000011000000}"/>
    <cellStyle name="Normal 3" xfId="4" xr:uid="{00000000-0005-0000-0000-000012000000}"/>
    <cellStyle name="Normal 3 2" xfId="43" xr:uid="{00000000-0005-0000-0000-000013000000}"/>
    <cellStyle name="Normal 3 3" xfId="44" xr:uid="{00000000-0005-0000-0000-000014000000}"/>
    <cellStyle name="Normal 4" xfId="18" xr:uid="{00000000-0005-0000-0000-000015000000}"/>
    <cellStyle name="Normal 4 2" xfId="19" xr:uid="{00000000-0005-0000-0000-000016000000}"/>
    <cellStyle name="Normal 5" xfId="20" xr:uid="{00000000-0005-0000-0000-000017000000}"/>
    <cellStyle name="Normal 5 2" xfId="68" xr:uid="{00000000-0005-0000-0000-000018000000}"/>
    <cellStyle name="Normal 5 2 2" xfId="70" xr:uid="{00000000-0005-0000-0000-000019000000}"/>
    <cellStyle name="Normal 5 2 3" xfId="73" xr:uid="{00000000-0005-0000-0000-00001A000000}"/>
    <cellStyle name="Normal 6" xfId="21" xr:uid="{00000000-0005-0000-0000-00001B000000}"/>
    <cellStyle name="Normal 7" xfId="22" xr:uid="{00000000-0005-0000-0000-00001C000000}"/>
    <cellStyle name="Normal 8" xfId="30" xr:uid="{00000000-0005-0000-0000-00001D000000}"/>
    <cellStyle name="Normal 9" xfId="77" xr:uid="{00000000-0005-0000-0000-00001E000000}"/>
    <cellStyle name="Normal 9 2" xfId="78" xr:uid="{00000000-0005-0000-0000-00001F000000}"/>
    <cellStyle name="Nota 2" xfId="5" xr:uid="{00000000-0005-0000-0000-000020000000}"/>
    <cellStyle name="Nota 2 2" xfId="33" xr:uid="{00000000-0005-0000-0000-000021000000}"/>
    <cellStyle name="Nota 2 2 2" xfId="79" xr:uid="{00000000-0005-0000-0000-000022000000}"/>
    <cellStyle name="Nota 2 3" xfId="45" xr:uid="{00000000-0005-0000-0000-000023000000}"/>
    <cellStyle name="Nota 2 3 2" xfId="80" xr:uid="{00000000-0005-0000-0000-000024000000}"/>
    <cellStyle name="Nota 2 4" xfId="81" xr:uid="{00000000-0005-0000-0000-000025000000}"/>
    <cellStyle name="Porcentagem" xfId="6" builtinId="5"/>
    <cellStyle name="Porcentagem 2" xfId="7" xr:uid="{00000000-0005-0000-0000-000027000000}"/>
    <cellStyle name="Porcentagem 2 2" xfId="8" xr:uid="{00000000-0005-0000-0000-000028000000}"/>
    <cellStyle name="Porcentagem 2 2 2" xfId="46" xr:uid="{00000000-0005-0000-0000-000029000000}"/>
    <cellStyle name="Porcentagem 2 2 3" xfId="47" xr:uid="{00000000-0005-0000-0000-00002A000000}"/>
    <cellStyle name="Porcentagem 2 2 4" xfId="48" xr:uid="{00000000-0005-0000-0000-00002B000000}"/>
    <cellStyle name="Porcentagem 2 3" xfId="49" xr:uid="{00000000-0005-0000-0000-00002C000000}"/>
    <cellStyle name="Porcentagem 2 4" xfId="50" xr:uid="{00000000-0005-0000-0000-00002D000000}"/>
    <cellStyle name="Porcentagem 2 5" xfId="51" xr:uid="{00000000-0005-0000-0000-00002E000000}"/>
    <cellStyle name="Porcentagem 3" xfId="9" xr:uid="{00000000-0005-0000-0000-00002F000000}"/>
    <cellStyle name="Porcentagem 3 2" xfId="52" xr:uid="{00000000-0005-0000-0000-000030000000}"/>
    <cellStyle name="Porcentagem 3 3" xfId="53" xr:uid="{00000000-0005-0000-0000-000031000000}"/>
    <cellStyle name="Porcentagem 4" xfId="23" xr:uid="{00000000-0005-0000-0000-000032000000}"/>
    <cellStyle name="Porcentagem 4 2" xfId="24" xr:uid="{00000000-0005-0000-0000-000033000000}"/>
    <cellStyle name="Porcentagem 5" xfId="25" xr:uid="{00000000-0005-0000-0000-000034000000}"/>
    <cellStyle name="Porcentagem 5 2" xfId="54" xr:uid="{00000000-0005-0000-0000-000035000000}"/>
    <cellStyle name="Porcentagem 6" xfId="26" xr:uid="{00000000-0005-0000-0000-000036000000}"/>
    <cellStyle name="Porcentagem 7" xfId="67" xr:uid="{00000000-0005-0000-0000-000037000000}"/>
    <cellStyle name="Porcentagem 8" xfId="72" xr:uid="{00000000-0005-0000-0000-000038000000}"/>
    <cellStyle name="Separador de milhares 2" xfId="11" xr:uid="{00000000-0005-0000-0000-00003A000000}"/>
    <cellStyle name="Separador de milhares 2 2" xfId="12" xr:uid="{00000000-0005-0000-0000-00003B000000}"/>
    <cellStyle name="Separador de milhares 2 2 2" xfId="55" xr:uid="{00000000-0005-0000-0000-00003C000000}"/>
    <cellStyle name="Separador de milhares 2 2 3" xfId="56" xr:uid="{00000000-0005-0000-0000-00003D000000}"/>
    <cellStyle name="Separador de milhares 2 3" xfId="57" xr:uid="{00000000-0005-0000-0000-00003E000000}"/>
    <cellStyle name="Separador de milhares 2 4" xfId="58" xr:uid="{00000000-0005-0000-0000-00003F000000}"/>
    <cellStyle name="Separador de milhares 2 5" xfId="82" xr:uid="{00000000-0005-0000-0000-000040000000}"/>
    <cellStyle name="Separador de milhares 3" xfId="13" xr:uid="{00000000-0005-0000-0000-000041000000}"/>
    <cellStyle name="Separador de milhares 3 2" xfId="59" xr:uid="{00000000-0005-0000-0000-000042000000}"/>
    <cellStyle name="Separador de milhares 3 3" xfId="60" xr:uid="{00000000-0005-0000-0000-000043000000}"/>
    <cellStyle name="Separador de milhares 3 4" xfId="61" xr:uid="{00000000-0005-0000-0000-000044000000}"/>
    <cellStyle name="Separador de milhares 4" xfId="62" xr:uid="{00000000-0005-0000-0000-000045000000}"/>
    <cellStyle name="Separador de milhares 4 2" xfId="63" xr:uid="{00000000-0005-0000-0000-000046000000}"/>
    <cellStyle name="Separador de milhares 4 3" xfId="69" xr:uid="{00000000-0005-0000-0000-000047000000}"/>
    <cellStyle name="Separador de milhares 5" xfId="71" xr:uid="{00000000-0005-0000-0000-000048000000}"/>
    <cellStyle name="Separador de milhares 6" xfId="74" xr:uid="{00000000-0005-0000-0000-000049000000}"/>
    <cellStyle name="Título 5" xfId="75" xr:uid="{00000000-0005-0000-0000-00004A000000}"/>
    <cellStyle name="Vírgula" xfId="10" builtinId="3"/>
    <cellStyle name="Vírgula 2" xfId="14" xr:uid="{00000000-0005-0000-0000-00004B000000}"/>
    <cellStyle name="Vírgula 2 2" xfId="64" xr:uid="{00000000-0005-0000-0000-00004C000000}"/>
    <cellStyle name="Vírgula 2 3" xfId="65" xr:uid="{00000000-0005-0000-0000-00004D000000}"/>
    <cellStyle name="Vírgula 2 4" xfId="66" xr:uid="{00000000-0005-0000-0000-00004E000000}"/>
    <cellStyle name="Vírgula 3" xfId="27" xr:uid="{00000000-0005-0000-0000-00004F000000}"/>
    <cellStyle name="Vírgula 3 2" xfId="28" xr:uid="{00000000-0005-0000-0000-000050000000}"/>
    <cellStyle name="Vírgula 4" xfId="29" xr:uid="{00000000-0005-0000-0000-000051000000}"/>
    <cellStyle name="Vírgula 5" xfId="15" xr:uid="{00000000-0005-0000-0000-000052000000}"/>
  </cellStyles>
  <dxfs count="68"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</dxfs>
  <tableStyles count="0" defaultTableStyle="TableStyleMedium9" defaultPivotStyle="PivotStyleLight16"/>
  <colors>
    <mruColors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http://www.ufcengenharia.com.br/wp-content/themes/ufcengenharia/images/logomarca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http://www.ufcengenharia.com.br/wp-content/themes/ufcengenharia/images/logomarca.png" TargetMode="External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66675</xdr:colOff>
      <xdr:row>0</xdr:row>
      <xdr:rowOff>66675</xdr:rowOff>
    </xdr:from>
    <xdr:to>
      <xdr:col>6</xdr:col>
      <xdr:colOff>638175</xdr:colOff>
      <xdr:row>3</xdr:row>
      <xdr:rowOff>57150</xdr:rowOff>
    </xdr:to>
    <xdr:pic>
      <xdr:nvPicPr>
        <xdr:cNvPr id="2" name="Imagem 1" descr="UFC Engenharia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r:link="rId2" cstate="print"/>
        <a:srcRect r="13992"/>
        <a:stretch>
          <a:fillRect/>
        </a:stretch>
      </xdr:blipFill>
      <xdr:spPr bwMode="auto">
        <a:xfrm>
          <a:off x="5524500" y="66675"/>
          <a:ext cx="1647825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0</xdr:row>
      <xdr:rowOff>9525</xdr:rowOff>
    </xdr:from>
    <xdr:to>
      <xdr:col>2</xdr:col>
      <xdr:colOff>552450</xdr:colOff>
      <xdr:row>2</xdr:row>
      <xdr:rowOff>152400</xdr:rowOff>
    </xdr:to>
    <xdr:pic>
      <xdr:nvPicPr>
        <xdr:cNvPr id="7" name="Picture 4">
          <a:extLst>
            <a:ext uri="{FF2B5EF4-FFF2-40B4-BE49-F238E27FC236}">
              <a16:creationId xmlns:a16="http://schemas.microsoft.com/office/drawing/2014/main" id="{4273E76B-5D6C-4AA9-9F20-E5FAA47ED1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9525"/>
          <a:ext cx="187642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57149</xdr:colOff>
      <xdr:row>0</xdr:row>
      <xdr:rowOff>57150</xdr:rowOff>
    </xdr:from>
    <xdr:to>
      <xdr:col>6</xdr:col>
      <xdr:colOff>600074</xdr:colOff>
      <xdr:row>3</xdr:row>
      <xdr:rowOff>66674</xdr:rowOff>
    </xdr:to>
    <xdr:pic>
      <xdr:nvPicPr>
        <xdr:cNvPr id="2" name="Imagem 1" descr="UFC Engenharia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r:link="rId2" cstate="print"/>
        <a:srcRect r="13992"/>
        <a:stretch>
          <a:fillRect/>
        </a:stretch>
      </xdr:blipFill>
      <xdr:spPr bwMode="auto">
        <a:xfrm>
          <a:off x="5410199" y="57150"/>
          <a:ext cx="1571625" cy="542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0</xdr:row>
      <xdr:rowOff>28575</xdr:rowOff>
    </xdr:from>
    <xdr:to>
      <xdr:col>2</xdr:col>
      <xdr:colOff>676275</xdr:colOff>
      <xdr:row>3</xdr:row>
      <xdr:rowOff>9525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267FD5EF-1F49-4A53-B272-8F2DFDE436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8575"/>
          <a:ext cx="187642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orarios/Codevasf/Subs&#237;dios/01.%20Produ&#231;&#227;o/ET04%20-%20Projeto%20B&#225;sico/Vol.%2004%20-%20Quantitativos%20e%20Or&#231;amentos/02.%20Or&#231;amento/PB_ORC_06.%20EEAT%20R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 (2017)"/>
      <sheetName val="MATERIAIS (2017)"/>
      <sheetName val="CATEGORIAS - GEOTÉCNICO"/>
      <sheetName val="MC_BLOCO ANC"/>
      <sheetName val="MC_ EE1 "/>
      <sheetName val="MC_POÇO1"/>
      <sheetName val="MC_HS"/>
      <sheetName val="BIBLIOTECA BL. HORIZ"/>
      <sheetName val="BIBLIOTECA BL. VERT. ASC."/>
      <sheetName val="BIBLIOTECA BL. VERT DESC."/>
      <sheetName val="MC_DRENAGEM"/>
      <sheetName val="Qtt_Dique_Taludes"/>
      <sheetName val="MC_EE"/>
      <sheetName val="MC_POÇO"/>
      <sheetName val="ORÇ MATERIAIS"/>
      <sheetName val="ORÇ SERVIÇ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73">
          <cell r="F173">
            <v>1907</v>
          </cell>
        </row>
      </sheetData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7">
    <tabColor theme="6" tint="0.59999389629810485"/>
    <pageSetUpPr fitToPage="1"/>
  </sheetPr>
  <dimension ref="A1:U342"/>
  <sheetViews>
    <sheetView showGridLines="0" view="pageBreakPreview" topLeftCell="A41" zoomScaleSheetLayoutView="100" workbookViewId="0">
      <selection activeCell="B59" sqref="B59"/>
    </sheetView>
  </sheetViews>
  <sheetFormatPr defaultRowHeight="11.25" x14ac:dyDescent="0.2"/>
  <cols>
    <col min="1" max="1" width="8" style="9" customWidth="1"/>
    <col min="2" max="2" width="12.28515625" style="9" customWidth="1"/>
    <col min="3" max="3" width="55.7109375" style="102" customWidth="1"/>
    <col min="4" max="4" width="5.85546875" style="103" customWidth="1"/>
    <col min="5" max="5" width="7.42578125" style="104" bestFit="1" customWidth="1"/>
    <col min="6" max="6" width="8.7109375" style="105" bestFit="1" customWidth="1"/>
    <col min="7" max="7" width="10.5703125" style="9" bestFit="1" customWidth="1"/>
    <col min="8" max="8" width="8" style="9" customWidth="1"/>
    <col min="9" max="9" width="8.85546875" style="9" customWidth="1"/>
    <col min="10" max="10" width="11.7109375" style="9" bestFit="1" customWidth="1"/>
    <col min="11" max="11" width="10.5703125" style="9" bestFit="1" customWidth="1"/>
    <col min="12" max="12" width="11.7109375" style="99" bestFit="1" customWidth="1"/>
    <col min="13" max="15" width="11.42578125" style="9" bestFit="1" customWidth="1"/>
    <col min="16" max="17" width="9.5703125" style="9" customWidth="1"/>
    <col min="18" max="16384" width="9.140625" style="9"/>
  </cols>
  <sheetData>
    <row r="1" spans="1:17" ht="16.5" thickTop="1" x14ac:dyDescent="0.2">
      <c r="B1" s="5"/>
      <c r="C1" s="6"/>
      <c r="D1" s="7"/>
      <c r="E1" s="8"/>
      <c r="F1" s="221"/>
      <c r="G1" s="222"/>
      <c r="Q1" s="217"/>
    </row>
    <row r="2" spans="1:17" ht="12.75" customHeight="1" x14ac:dyDescent="0.2">
      <c r="B2" s="11"/>
      <c r="C2" s="11"/>
      <c r="D2" s="3"/>
      <c r="E2" s="12"/>
      <c r="F2" s="13"/>
      <c r="G2" s="14"/>
      <c r="I2" s="106"/>
      <c r="J2" s="106"/>
      <c r="K2" s="106"/>
      <c r="L2" s="107"/>
      <c r="M2" s="106"/>
      <c r="N2" s="106"/>
      <c r="O2" s="106"/>
      <c r="P2" s="106"/>
      <c r="Q2" s="106"/>
    </row>
    <row r="3" spans="1:17" ht="12.75" customHeight="1" thickBot="1" x14ac:dyDescent="0.25">
      <c r="B3" s="11"/>
      <c r="C3" s="11"/>
      <c r="D3" s="3"/>
      <c r="E3" s="12"/>
      <c r="F3" s="13"/>
      <c r="G3" s="14"/>
      <c r="I3" s="106"/>
      <c r="J3" s="106"/>
      <c r="K3" s="106"/>
      <c r="L3" s="107"/>
      <c r="M3" s="106"/>
      <c r="N3" s="106"/>
      <c r="O3" s="106"/>
      <c r="P3" s="106"/>
      <c r="Q3" s="106"/>
    </row>
    <row r="4" spans="1:17" ht="13.5" thickTop="1" x14ac:dyDescent="0.2">
      <c r="A4" s="4" t="s">
        <v>103</v>
      </c>
      <c r="B4" s="15"/>
      <c r="C4" s="16"/>
      <c r="D4" s="17"/>
      <c r="E4" s="2"/>
      <c r="F4" s="13"/>
      <c r="G4" s="14"/>
      <c r="I4" s="106"/>
      <c r="J4" s="63"/>
      <c r="K4" s="106"/>
      <c r="L4" s="107"/>
      <c r="M4" s="106"/>
      <c r="N4" s="106"/>
      <c r="O4" s="106"/>
      <c r="P4" s="106"/>
      <c r="Q4" s="106"/>
    </row>
    <row r="5" spans="1:17" ht="12.75" x14ac:dyDescent="0.2">
      <c r="A5" s="10" t="s">
        <v>183</v>
      </c>
      <c r="B5" s="15"/>
      <c r="C5" s="16"/>
      <c r="D5" s="17"/>
      <c r="E5" s="2"/>
      <c r="F5" s="13"/>
      <c r="G5" s="14"/>
      <c r="I5" s="106"/>
      <c r="J5" s="63"/>
      <c r="K5" s="106"/>
      <c r="L5" s="107"/>
      <c r="M5" s="106"/>
      <c r="N5" s="106"/>
      <c r="O5" s="106"/>
      <c r="P5" s="106"/>
      <c r="Q5" s="106"/>
    </row>
    <row r="6" spans="1:17" ht="15" x14ac:dyDescent="0.25">
      <c r="A6" s="18" t="s">
        <v>111</v>
      </c>
      <c r="B6" s="19" t="s">
        <v>274</v>
      </c>
      <c r="C6" s="20"/>
      <c r="D6" s="21" t="s">
        <v>104</v>
      </c>
      <c r="E6" s="22"/>
      <c r="F6" s="23">
        <v>0.12</v>
      </c>
      <c r="G6" s="24"/>
      <c r="I6" s="106"/>
      <c r="J6" s="63"/>
      <c r="K6" s="108"/>
      <c r="L6" s="107"/>
      <c r="M6" s="106"/>
      <c r="N6" s="106"/>
      <c r="O6" s="106"/>
      <c r="P6" s="106"/>
      <c r="Q6" s="106"/>
    </row>
    <row r="7" spans="1:17" x14ac:dyDescent="0.2">
      <c r="A7" s="25" t="s">
        <v>112</v>
      </c>
      <c r="B7" s="16" t="s">
        <v>275</v>
      </c>
      <c r="C7" s="26"/>
      <c r="D7" s="27" t="s">
        <v>133</v>
      </c>
      <c r="E7" s="229" t="s">
        <v>277</v>
      </c>
      <c r="F7" s="230"/>
      <c r="G7" s="231"/>
      <c r="I7" s="106"/>
      <c r="J7" s="63"/>
      <c r="K7" s="106"/>
      <c r="L7" s="107"/>
      <c r="M7" s="106"/>
      <c r="N7" s="106"/>
      <c r="O7" s="106"/>
      <c r="P7" s="106"/>
      <c r="Q7" s="106"/>
    </row>
    <row r="8" spans="1:17" x14ac:dyDescent="0.2">
      <c r="A8" s="25" t="s">
        <v>113</v>
      </c>
      <c r="B8" s="202" t="s">
        <v>276</v>
      </c>
      <c r="C8" s="26"/>
      <c r="D8" s="27" t="s">
        <v>134</v>
      </c>
      <c r="E8" s="28"/>
      <c r="F8" s="29"/>
      <c r="G8" s="30"/>
      <c r="I8" s="106"/>
      <c r="J8" s="63"/>
      <c r="K8" s="106"/>
      <c r="L8" s="107"/>
      <c r="M8" s="106"/>
      <c r="N8" s="106"/>
      <c r="O8" s="106"/>
      <c r="P8" s="106"/>
      <c r="Q8" s="106"/>
    </row>
    <row r="9" spans="1:17" x14ac:dyDescent="0.2">
      <c r="A9" s="31" t="s">
        <v>388</v>
      </c>
      <c r="B9" s="16"/>
      <c r="C9" s="32"/>
      <c r="D9" s="27" t="s">
        <v>135</v>
      </c>
      <c r="E9" s="33"/>
      <c r="F9" s="34"/>
      <c r="G9" s="30"/>
      <c r="I9" s="63"/>
      <c r="J9" s="63"/>
    </row>
    <row r="10" spans="1:17" x14ac:dyDescent="0.2">
      <c r="A10" s="31"/>
      <c r="B10" s="16"/>
      <c r="C10" s="32"/>
      <c r="D10" s="35" t="s">
        <v>142</v>
      </c>
      <c r="E10" s="28"/>
      <c r="F10" s="1"/>
      <c r="G10" s="30"/>
    </row>
    <row r="11" spans="1:17" ht="12" thickBot="1" x14ac:dyDescent="0.25">
      <c r="A11" s="36"/>
      <c r="B11" s="37"/>
      <c r="C11" s="38"/>
      <c r="D11" s="39"/>
      <c r="E11" s="40"/>
      <c r="F11" s="223" t="s">
        <v>105</v>
      </c>
      <c r="G11" s="224"/>
      <c r="H11" s="227" t="s">
        <v>0</v>
      </c>
      <c r="I11" s="228"/>
      <c r="J11" s="105"/>
      <c r="K11" s="105"/>
    </row>
    <row r="12" spans="1:17" ht="12" thickTop="1" x14ac:dyDescent="0.2">
      <c r="A12" s="109" t="s">
        <v>106</v>
      </c>
      <c r="B12" s="110" t="s">
        <v>107</v>
      </c>
      <c r="C12" s="110" t="s">
        <v>110</v>
      </c>
      <c r="D12" s="111" t="s">
        <v>108</v>
      </c>
      <c r="E12" s="111" t="s">
        <v>140</v>
      </c>
      <c r="F12" s="225"/>
      <c r="G12" s="226"/>
      <c r="H12" s="112" t="s">
        <v>1</v>
      </c>
      <c r="I12" s="112"/>
      <c r="J12" s="113" t="s">
        <v>2</v>
      </c>
      <c r="K12" s="114"/>
      <c r="L12" s="219" t="s">
        <v>204</v>
      </c>
      <c r="M12" s="220"/>
      <c r="N12" s="219" t="s">
        <v>205</v>
      </c>
      <c r="O12" s="220"/>
    </row>
    <row r="13" spans="1:17" ht="13.5" customHeight="1" thickBot="1" x14ac:dyDescent="0.25">
      <c r="A13" s="115"/>
      <c r="B13" s="116"/>
      <c r="C13" s="116"/>
      <c r="D13" s="117"/>
      <c r="E13" s="118"/>
      <c r="F13" s="41" t="s">
        <v>141</v>
      </c>
      <c r="G13" s="42" t="s">
        <v>109</v>
      </c>
      <c r="H13" s="119" t="s">
        <v>3</v>
      </c>
      <c r="I13" s="120" t="s">
        <v>4</v>
      </c>
      <c r="J13" s="121" t="s">
        <v>3</v>
      </c>
      <c r="K13" s="120" t="s">
        <v>4</v>
      </c>
      <c r="L13" s="121" t="s">
        <v>3</v>
      </c>
      <c r="M13" s="120" t="s">
        <v>4</v>
      </c>
      <c r="N13" s="121" t="s">
        <v>3</v>
      </c>
      <c r="O13" s="120" t="s">
        <v>4</v>
      </c>
    </row>
    <row r="14" spans="1:17" ht="12" thickTop="1" x14ac:dyDescent="0.2">
      <c r="A14" s="43"/>
      <c r="B14" s="44"/>
      <c r="C14" s="122" t="s">
        <v>278</v>
      </c>
      <c r="D14" s="46"/>
      <c r="E14" s="47"/>
      <c r="F14" s="48"/>
      <c r="G14" s="49"/>
      <c r="H14" s="123"/>
      <c r="I14" s="124"/>
      <c r="J14" s="125"/>
      <c r="K14" s="124"/>
      <c r="L14" s="125"/>
      <c r="M14" s="124"/>
      <c r="N14" s="124"/>
      <c r="O14" s="124"/>
    </row>
    <row r="15" spans="1:17" s="63" customFormat="1" ht="12.75" customHeight="1" x14ac:dyDescent="0.2">
      <c r="A15" s="77"/>
      <c r="B15" s="244" t="s">
        <v>232</v>
      </c>
      <c r="C15" s="245"/>
      <c r="D15" s="83"/>
      <c r="E15" s="127"/>
      <c r="F15" s="79"/>
      <c r="G15" s="80"/>
      <c r="H15" s="128"/>
      <c r="I15" s="129"/>
      <c r="J15" s="130">
        <f>IF(E15=" "," ",E15*H15)</f>
        <v>0</v>
      </c>
      <c r="K15" s="131">
        <f t="shared" ref="K15:K42" si="0">IF(E15=" "," ",E15*I15)</f>
        <v>0</v>
      </c>
      <c r="L15" s="130"/>
      <c r="M15" s="131"/>
      <c r="N15" s="131"/>
      <c r="O15" s="131"/>
    </row>
    <row r="16" spans="1:17" s="57" customFormat="1" ht="12.75" customHeight="1" x14ac:dyDescent="0.2">
      <c r="A16" s="50"/>
      <c r="B16" s="238" t="s">
        <v>114</v>
      </c>
      <c r="C16" s="239"/>
      <c r="D16" s="53"/>
      <c r="E16" s="133"/>
      <c r="F16" s="134"/>
      <c r="G16" s="82"/>
      <c r="H16" s="135"/>
      <c r="I16" s="136"/>
      <c r="J16" s="137">
        <f>IF(E16=" "," ",E16*H16)</f>
        <v>0</v>
      </c>
      <c r="K16" s="138">
        <f t="shared" si="0"/>
        <v>0</v>
      </c>
      <c r="L16" s="137"/>
      <c r="M16" s="138"/>
      <c r="N16" s="138"/>
      <c r="O16" s="138"/>
    </row>
    <row r="17" spans="1:16" s="192" customFormat="1" ht="12.75" customHeight="1" x14ac:dyDescent="0.2">
      <c r="A17" s="67"/>
      <c r="B17" s="238" t="s">
        <v>115</v>
      </c>
      <c r="C17" s="239"/>
      <c r="D17" s="53"/>
      <c r="E17" s="133"/>
      <c r="F17" s="134"/>
      <c r="G17" s="82"/>
      <c r="H17" s="135"/>
      <c r="I17" s="136"/>
      <c r="J17" s="137">
        <f>IF(E17=" "," ",E17*H17)</f>
        <v>0</v>
      </c>
      <c r="K17" s="138">
        <f t="shared" si="0"/>
        <v>0</v>
      </c>
      <c r="L17" s="137"/>
      <c r="M17" s="138"/>
      <c r="N17" s="138"/>
      <c r="O17" s="138"/>
    </row>
    <row r="18" spans="1:16" s="94" customFormat="1" ht="22.5" x14ac:dyDescent="0.2">
      <c r="A18" s="58"/>
      <c r="B18" s="142" t="s">
        <v>312</v>
      </c>
      <c r="C18" s="74" t="s">
        <v>233</v>
      </c>
      <c r="D18" s="53" t="s">
        <v>120</v>
      </c>
      <c r="E18" s="140">
        <v>1</v>
      </c>
      <c r="F18" s="134">
        <v>1104.1548818831998</v>
      </c>
      <c r="G18" s="141">
        <f t="shared" ref="G18" si="1">F18*E18</f>
        <v>1104.1548818831998</v>
      </c>
      <c r="H18" s="135">
        <v>42</v>
      </c>
      <c r="I18" s="136"/>
      <c r="J18" s="137">
        <f t="shared" ref="J18" si="2">IF(E18=" "," ",E18*H18)</f>
        <v>42</v>
      </c>
      <c r="K18" s="138">
        <f t="shared" si="0"/>
        <v>0</v>
      </c>
      <c r="L18" s="137"/>
      <c r="M18" s="138"/>
      <c r="N18" s="138" t="s">
        <v>206</v>
      </c>
      <c r="O18" s="138"/>
    </row>
    <row r="19" spans="1:16" s="94" customFormat="1" ht="22.5" x14ac:dyDescent="0.2">
      <c r="A19" s="58"/>
      <c r="B19" s="142" t="s">
        <v>313</v>
      </c>
      <c r="C19" s="74" t="s">
        <v>225</v>
      </c>
      <c r="D19" s="53" t="s">
        <v>120</v>
      </c>
      <c r="E19" s="140">
        <v>1</v>
      </c>
      <c r="F19" s="134">
        <v>1105.6009611628799</v>
      </c>
      <c r="G19" s="141">
        <f t="shared" ref="G19" si="3">F19*E19</f>
        <v>1105.6009611628799</v>
      </c>
      <c r="H19" s="135">
        <v>47</v>
      </c>
      <c r="I19" s="136"/>
      <c r="J19" s="137">
        <f t="shared" ref="J19" si="4">IF(E19=" "," ",E19*H19)</f>
        <v>47</v>
      </c>
      <c r="K19" s="138">
        <f t="shared" ref="K19" si="5">IF(E19=" "," ",E19*I19)</f>
        <v>0</v>
      </c>
      <c r="L19" s="137"/>
      <c r="M19" s="138"/>
      <c r="N19" s="138" t="s">
        <v>206</v>
      </c>
      <c r="O19" s="138"/>
    </row>
    <row r="20" spans="1:16" s="94" customFormat="1" ht="22.5" x14ac:dyDescent="0.2">
      <c r="A20" s="58"/>
      <c r="B20" s="142" t="s">
        <v>313</v>
      </c>
      <c r="C20" s="74" t="s">
        <v>234</v>
      </c>
      <c r="D20" s="53" t="s">
        <v>120</v>
      </c>
      <c r="E20" s="140">
        <v>1</v>
      </c>
      <c r="F20" s="134">
        <v>1228.4455124031999</v>
      </c>
      <c r="G20" s="141">
        <f t="shared" ref="G20" si="6">F20*E20</f>
        <v>1228.4455124031999</v>
      </c>
      <c r="H20" s="135">
        <v>55</v>
      </c>
      <c r="I20" s="136"/>
      <c r="J20" s="137">
        <f t="shared" ref="J20" si="7">IF(E20=" "," ",E20*H20)</f>
        <v>55</v>
      </c>
      <c r="K20" s="138">
        <f t="shared" ref="K20" si="8">IF(E20=" "," ",E20*I20)</f>
        <v>0</v>
      </c>
      <c r="L20" s="137"/>
      <c r="M20" s="138"/>
      <c r="N20" s="138" t="s">
        <v>206</v>
      </c>
      <c r="O20" s="138"/>
    </row>
    <row r="21" spans="1:16" s="94" customFormat="1" ht="22.5" x14ac:dyDescent="0.2">
      <c r="A21" s="58"/>
      <c r="B21" s="142" t="s">
        <v>314</v>
      </c>
      <c r="C21" s="74" t="s">
        <v>235</v>
      </c>
      <c r="D21" s="53" t="s">
        <v>120</v>
      </c>
      <c r="E21" s="140">
        <v>2</v>
      </c>
      <c r="F21" s="134">
        <v>2048.7403875343998</v>
      </c>
      <c r="G21" s="141">
        <f t="shared" ref="G21" si="9">F21*E21</f>
        <v>4097.4807750687996</v>
      </c>
      <c r="H21" s="135">
        <v>107</v>
      </c>
      <c r="I21" s="136"/>
      <c r="J21" s="137">
        <f t="shared" ref="J21" si="10">IF(E21=" "," ",E21*H21)</f>
        <v>214</v>
      </c>
      <c r="K21" s="138">
        <f t="shared" ref="K21" si="11">IF(E21=" "," ",E21*I21)</f>
        <v>0</v>
      </c>
      <c r="L21" s="137"/>
      <c r="M21" s="138"/>
      <c r="N21" s="138" t="s">
        <v>206</v>
      </c>
      <c r="O21" s="138"/>
    </row>
    <row r="22" spans="1:16" s="192" customFormat="1" ht="12.75" customHeight="1" x14ac:dyDescent="0.2">
      <c r="A22" s="50"/>
      <c r="B22" s="238" t="s">
        <v>72</v>
      </c>
      <c r="C22" s="239"/>
      <c r="D22" s="53"/>
      <c r="E22" s="133"/>
      <c r="F22" s="134"/>
      <c r="G22" s="82"/>
      <c r="H22" s="135"/>
      <c r="I22" s="136"/>
      <c r="J22" s="137">
        <f>IF(E22=" "," ",E22*H22)</f>
        <v>0</v>
      </c>
      <c r="K22" s="138">
        <f t="shared" si="0"/>
        <v>0</v>
      </c>
      <c r="L22" s="137"/>
      <c r="M22" s="138"/>
      <c r="N22" s="138"/>
      <c r="O22" s="138"/>
    </row>
    <row r="23" spans="1:16" s="94" customFormat="1" ht="12.75" customHeight="1" x14ac:dyDescent="0.2">
      <c r="A23" s="50"/>
      <c r="B23" s="238" t="s">
        <v>73</v>
      </c>
      <c r="C23" s="239"/>
      <c r="D23" s="53"/>
      <c r="E23" s="140"/>
      <c r="F23" s="134"/>
      <c r="G23" s="141"/>
      <c r="H23" s="135"/>
      <c r="I23" s="138"/>
      <c r="J23" s="137"/>
      <c r="K23" s="138">
        <f t="shared" si="0"/>
        <v>0</v>
      </c>
      <c r="L23" s="137"/>
      <c r="M23" s="138"/>
      <c r="N23" s="138"/>
      <c r="O23" s="138"/>
    </row>
    <row r="24" spans="1:16" s="94" customFormat="1" ht="22.5" x14ac:dyDescent="0.2">
      <c r="A24" s="58"/>
      <c r="B24" s="142" t="s">
        <v>315</v>
      </c>
      <c r="C24" s="74" t="s">
        <v>236</v>
      </c>
      <c r="D24" s="53" t="s">
        <v>10</v>
      </c>
      <c r="E24" s="140">
        <v>1.55</v>
      </c>
      <c r="F24" s="134">
        <v>2181.6353061999998</v>
      </c>
      <c r="G24" s="141">
        <f>F24*E24</f>
        <v>3381.53472461</v>
      </c>
      <c r="H24" s="135">
        <v>26</v>
      </c>
      <c r="I24" s="138"/>
      <c r="J24" s="137">
        <f>IF(E24=" "," ",E24*H24)</f>
        <v>40.300000000000004</v>
      </c>
      <c r="K24" s="138">
        <f t="shared" si="0"/>
        <v>0</v>
      </c>
      <c r="L24" s="137"/>
      <c r="M24" s="138"/>
      <c r="N24" s="138" t="s">
        <v>206</v>
      </c>
      <c r="O24" s="138"/>
      <c r="P24" s="194"/>
    </row>
    <row r="25" spans="1:16" s="192" customFormat="1" ht="12.75" customHeight="1" x14ac:dyDescent="0.2">
      <c r="A25" s="50"/>
      <c r="B25" s="238" t="s">
        <v>237</v>
      </c>
      <c r="C25" s="239"/>
      <c r="D25" s="53"/>
      <c r="E25" s="133"/>
      <c r="F25" s="134"/>
      <c r="G25" s="82"/>
      <c r="H25" s="135"/>
      <c r="I25" s="136"/>
      <c r="J25" s="137"/>
      <c r="K25" s="138"/>
      <c r="L25" s="137"/>
      <c r="M25" s="138"/>
      <c r="N25" s="138"/>
      <c r="O25" s="138"/>
    </row>
    <row r="26" spans="1:16" s="94" customFormat="1" ht="12.75" customHeight="1" x14ac:dyDescent="0.2">
      <c r="A26" s="50"/>
      <c r="B26" s="238" t="s">
        <v>127</v>
      </c>
      <c r="C26" s="239"/>
      <c r="D26" s="53"/>
      <c r="E26" s="140"/>
      <c r="F26" s="134"/>
      <c r="G26" s="141"/>
      <c r="H26" s="135"/>
      <c r="I26" s="138"/>
      <c r="J26" s="137"/>
      <c r="K26" s="138">
        <f t="shared" ref="K26:K27" si="12">IF(E26=" "," ",E26*I26)</f>
        <v>0</v>
      </c>
      <c r="L26" s="137"/>
      <c r="M26" s="138"/>
      <c r="N26" s="138"/>
      <c r="O26" s="138"/>
    </row>
    <row r="27" spans="1:16" s="94" customFormat="1" ht="22.5" x14ac:dyDescent="0.2">
      <c r="A27" s="58"/>
      <c r="B27" s="142" t="s">
        <v>316</v>
      </c>
      <c r="C27" s="74" t="s">
        <v>239</v>
      </c>
      <c r="D27" s="53" t="s">
        <v>120</v>
      </c>
      <c r="E27" s="140">
        <v>2</v>
      </c>
      <c r="F27" s="134">
        <v>279.68011575840001</v>
      </c>
      <c r="G27" s="141">
        <f>F27*E27</f>
        <v>559.36023151680001</v>
      </c>
      <c r="H27" s="135">
        <v>20.7</v>
      </c>
      <c r="I27" s="138"/>
      <c r="J27" s="137">
        <f>IF(E27=" "," ",E27*H27)</f>
        <v>41.4</v>
      </c>
      <c r="K27" s="138">
        <f t="shared" si="12"/>
        <v>0</v>
      </c>
      <c r="L27" s="137"/>
      <c r="M27" s="138"/>
      <c r="N27" s="138" t="s">
        <v>206</v>
      </c>
      <c r="O27" s="138"/>
    </row>
    <row r="28" spans="1:16" s="94" customFormat="1" ht="12.75" customHeight="1" x14ac:dyDescent="0.2">
      <c r="A28" s="50"/>
      <c r="B28" s="238" t="s">
        <v>128</v>
      </c>
      <c r="C28" s="239"/>
      <c r="D28" s="53"/>
      <c r="E28" s="140"/>
      <c r="F28" s="134"/>
      <c r="G28" s="141"/>
      <c r="H28" s="135"/>
      <c r="I28" s="138"/>
      <c r="J28" s="137"/>
      <c r="K28" s="138">
        <f t="shared" ref="K28:K29" si="13">IF(E28=" "," ",E28*I28)</f>
        <v>0</v>
      </c>
      <c r="L28" s="137"/>
      <c r="M28" s="138"/>
      <c r="N28" s="138"/>
      <c r="O28" s="138"/>
    </row>
    <row r="29" spans="1:16" s="94" customFormat="1" ht="22.5" x14ac:dyDescent="0.2">
      <c r="A29" s="58"/>
      <c r="B29" s="142" t="s">
        <v>317</v>
      </c>
      <c r="C29" s="74" t="s">
        <v>240</v>
      </c>
      <c r="D29" s="53" t="s">
        <v>120</v>
      </c>
      <c r="E29" s="140">
        <v>2</v>
      </c>
      <c r="F29" s="134">
        <v>378.72839621119994</v>
      </c>
      <c r="G29" s="141">
        <f>F29*E29</f>
        <v>757.45679242239987</v>
      </c>
      <c r="H29" s="135">
        <v>30.8</v>
      </c>
      <c r="I29" s="138"/>
      <c r="J29" s="137">
        <f>IF(E29=" "," ",E29*H29)</f>
        <v>61.6</v>
      </c>
      <c r="K29" s="138">
        <f t="shared" si="13"/>
        <v>0</v>
      </c>
      <c r="L29" s="137"/>
      <c r="M29" s="138"/>
      <c r="N29" s="138" t="s">
        <v>206</v>
      </c>
      <c r="O29" s="138"/>
    </row>
    <row r="30" spans="1:16" s="192" customFormat="1" ht="12.75" customHeight="1" x14ac:dyDescent="0.2">
      <c r="A30" s="50"/>
      <c r="B30" s="238" t="s">
        <v>241</v>
      </c>
      <c r="C30" s="239"/>
      <c r="D30" s="53"/>
      <c r="E30" s="133"/>
      <c r="F30" s="134"/>
      <c r="G30" s="82"/>
      <c r="H30" s="135"/>
      <c r="I30" s="136"/>
      <c r="J30" s="137"/>
      <c r="K30" s="138"/>
      <c r="L30" s="137"/>
      <c r="M30" s="138"/>
      <c r="N30" s="138"/>
      <c r="O30" s="138"/>
    </row>
    <row r="31" spans="1:16" s="94" customFormat="1" ht="12.75" customHeight="1" x14ac:dyDescent="0.2">
      <c r="A31" s="50"/>
      <c r="B31" s="238" t="s">
        <v>123</v>
      </c>
      <c r="C31" s="239"/>
      <c r="D31" s="53"/>
      <c r="E31" s="140"/>
      <c r="F31" s="134"/>
      <c r="G31" s="141"/>
      <c r="H31" s="135"/>
      <c r="I31" s="138"/>
      <c r="J31" s="137"/>
      <c r="K31" s="138">
        <f t="shared" ref="K31:K32" si="14">IF(E31=" "," ",E31*I31)</f>
        <v>0</v>
      </c>
      <c r="L31" s="137"/>
      <c r="M31" s="138"/>
      <c r="N31" s="138"/>
      <c r="O31" s="138"/>
    </row>
    <row r="32" spans="1:16" s="94" customFormat="1" ht="22.5" x14ac:dyDescent="0.2">
      <c r="A32" s="58"/>
      <c r="B32" s="142" t="s">
        <v>318</v>
      </c>
      <c r="C32" s="74" t="s">
        <v>242</v>
      </c>
      <c r="D32" s="53" t="s">
        <v>120</v>
      </c>
      <c r="E32" s="140">
        <v>2</v>
      </c>
      <c r="F32" s="134">
        <v>340.48064714719999</v>
      </c>
      <c r="G32" s="141">
        <f>F32*E32</f>
        <v>680.96129429439998</v>
      </c>
      <c r="H32" s="135">
        <v>15.6</v>
      </c>
      <c r="I32" s="138"/>
      <c r="J32" s="137">
        <f>IF(E32=" "," ",E32*H32)</f>
        <v>31.2</v>
      </c>
      <c r="K32" s="138">
        <f t="shared" si="14"/>
        <v>0</v>
      </c>
      <c r="L32" s="137"/>
      <c r="M32" s="138"/>
      <c r="N32" s="138" t="s">
        <v>206</v>
      </c>
      <c r="O32" s="138"/>
    </row>
    <row r="33" spans="1:21" s="94" customFormat="1" ht="22.5" x14ac:dyDescent="0.2">
      <c r="A33" s="58"/>
      <c r="B33" s="142" t="s">
        <v>319</v>
      </c>
      <c r="C33" s="74" t="s">
        <v>243</v>
      </c>
      <c r="D33" s="53" t="s">
        <v>120</v>
      </c>
      <c r="E33" s="140">
        <v>2</v>
      </c>
      <c r="F33" s="134">
        <v>476.83358148159994</v>
      </c>
      <c r="G33" s="141">
        <f>F33*E33</f>
        <v>953.66716296319987</v>
      </c>
      <c r="H33" s="135">
        <v>22.5</v>
      </c>
      <c r="I33" s="138"/>
      <c r="J33" s="137">
        <f>IF(E33=" "," ",E33*H33)</f>
        <v>45</v>
      </c>
      <c r="K33" s="138">
        <f t="shared" ref="K33" si="15">IF(E33=" "," ",E33*I33)</f>
        <v>0</v>
      </c>
      <c r="L33" s="137"/>
      <c r="M33" s="138"/>
      <c r="N33" s="138" t="s">
        <v>206</v>
      </c>
      <c r="O33" s="138"/>
    </row>
    <row r="34" spans="1:21" s="94" customFormat="1" ht="12.75" customHeight="1" x14ac:dyDescent="0.2">
      <c r="A34" s="50"/>
      <c r="B34" s="238" t="s">
        <v>246</v>
      </c>
      <c r="C34" s="239"/>
      <c r="D34" s="53"/>
      <c r="E34" s="140"/>
      <c r="F34" s="134"/>
      <c r="G34" s="141"/>
      <c r="H34" s="135"/>
      <c r="I34" s="138"/>
      <c r="J34" s="137"/>
      <c r="K34" s="138">
        <f t="shared" si="0"/>
        <v>0</v>
      </c>
      <c r="L34" s="137"/>
      <c r="M34" s="138"/>
      <c r="N34" s="138"/>
      <c r="O34" s="138"/>
    </row>
    <row r="35" spans="1:21" s="94" customFormat="1" ht="12.75" customHeight="1" x14ac:dyDescent="0.2">
      <c r="A35" s="50"/>
      <c r="B35" s="238" t="s">
        <v>63</v>
      </c>
      <c r="C35" s="239"/>
      <c r="D35" s="53"/>
      <c r="E35" s="140"/>
      <c r="F35" s="134"/>
      <c r="G35" s="141"/>
      <c r="H35" s="135"/>
      <c r="I35" s="138"/>
      <c r="J35" s="137"/>
      <c r="K35" s="138">
        <f t="shared" ref="K35:K36" si="16">IF(E35=" "," ",E35*I35)</f>
        <v>0</v>
      </c>
      <c r="L35" s="137"/>
      <c r="M35" s="138"/>
      <c r="N35" s="138"/>
      <c r="O35" s="138"/>
    </row>
    <row r="36" spans="1:21" s="94" customFormat="1" ht="22.5" x14ac:dyDescent="0.2">
      <c r="A36" s="58"/>
      <c r="B36" s="142" t="s">
        <v>320</v>
      </c>
      <c r="C36" s="74" t="s">
        <v>248</v>
      </c>
      <c r="D36" s="53" t="s">
        <v>120</v>
      </c>
      <c r="E36" s="140">
        <v>8</v>
      </c>
      <c r="F36" s="134">
        <v>367.17839101440001</v>
      </c>
      <c r="G36" s="141">
        <f>F36*E36</f>
        <v>2937.4271281152</v>
      </c>
      <c r="H36" s="135">
        <v>18</v>
      </c>
      <c r="I36" s="138"/>
      <c r="J36" s="137">
        <f>IF(E36=" "," ",E36*H36)</f>
        <v>144</v>
      </c>
      <c r="K36" s="138">
        <f t="shared" si="16"/>
        <v>0</v>
      </c>
      <c r="L36" s="137"/>
      <c r="M36" s="138"/>
      <c r="N36" s="138" t="s">
        <v>206</v>
      </c>
      <c r="O36" s="138"/>
    </row>
    <row r="37" spans="1:21" s="94" customFormat="1" ht="12.75" customHeight="1" x14ac:dyDescent="0.2">
      <c r="A37" s="58"/>
      <c r="B37" s="238" t="s">
        <v>87</v>
      </c>
      <c r="C37" s="239"/>
      <c r="D37" s="53"/>
      <c r="E37" s="140"/>
      <c r="F37" s="134"/>
      <c r="G37" s="141"/>
      <c r="H37" s="135"/>
      <c r="I37" s="138"/>
      <c r="J37" s="137"/>
      <c r="K37" s="138">
        <f t="shared" si="0"/>
        <v>0</v>
      </c>
      <c r="L37" s="137"/>
      <c r="M37" s="138"/>
      <c r="N37" s="138"/>
      <c r="O37" s="138"/>
    </row>
    <row r="38" spans="1:21" s="200" customFormat="1" ht="22.5" x14ac:dyDescent="0.2">
      <c r="A38" s="58"/>
      <c r="B38" s="142" t="s">
        <v>321</v>
      </c>
      <c r="C38" s="74" t="s">
        <v>252</v>
      </c>
      <c r="D38" s="53" t="s">
        <v>120</v>
      </c>
      <c r="E38" s="140">
        <v>16</v>
      </c>
      <c r="F38" s="134">
        <v>6.1825128623999994</v>
      </c>
      <c r="G38" s="141">
        <f t="shared" ref="G38" si="17">F38*E38</f>
        <v>98.920205798399991</v>
      </c>
      <c r="H38" s="196">
        <v>0.33800000000000002</v>
      </c>
      <c r="I38" s="197"/>
      <c r="J38" s="198">
        <f t="shared" ref="J38" si="18">IF(E38=" "," ",E38*H38)</f>
        <v>5.4080000000000004</v>
      </c>
      <c r="K38" s="197">
        <f t="shared" ref="K38" si="19">IF(E38=" "," ",E38*I38)</f>
        <v>0</v>
      </c>
      <c r="L38" s="198" t="s">
        <v>206</v>
      </c>
      <c r="M38" s="197"/>
      <c r="N38" s="197"/>
      <c r="O38" s="197"/>
      <c r="Q38" s="94"/>
      <c r="U38" s="94"/>
    </row>
    <row r="39" spans="1:21" s="200" customFormat="1" ht="22.5" x14ac:dyDescent="0.2">
      <c r="A39" s="58"/>
      <c r="B39" s="142" t="s">
        <v>322</v>
      </c>
      <c r="C39" s="74" t="s">
        <v>253</v>
      </c>
      <c r="D39" s="53" t="s">
        <v>120</v>
      </c>
      <c r="E39" s="140">
        <v>16</v>
      </c>
      <c r="F39" s="134">
        <v>6.1825128623999994</v>
      </c>
      <c r="G39" s="141">
        <f t="shared" ref="G39" si="20">F39*E39</f>
        <v>98.920205798399991</v>
      </c>
      <c r="H39" s="196">
        <v>0.33800000000000002</v>
      </c>
      <c r="I39" s="197"/>
      <c r="J39" s="198">
        <f t="shared" ref="J39" si="21">IF(E39=" "," ",E39*H39)</f>
        <v>5.4080000000000004</v>
      </c>
      <c r="K39" s="197">
        <f t="shared" si="0"/>
        <v>0</v>
      </c>
      <c r="L39" s="198" t="s">
        <v>206</v>
      </c>
      <c r="M39" s="197"/>
      <c r="N39" s="197"/>
      <c r="O39" s="197"/>
      <c r="Q39" s="94"/>
      <c r="U39" s="94"/>
    </row>
    <row r="40" spans="1:21" s="192" customFormat="1" ht="12.75" customHeight="1" x14ac:dyDescent="0.2">
      <c r="A40" s="50"/>
      <c r="B40" s="238" t="s">
        <v>78</v>
      </c>
      <c r="C40" s="239"/>
      <c r="D40" s="53"/>
      <c r="E40" s="140"/>
      <c r="F40" s="134"/>
      <c r="G40" s="141"/>
      <c r="H40" s="135"/>
      <c r="I40" s="138"/>
      <c r="J40" s="137"/>
      <c r="K40" s="138">
        <f t="shared" si="0"/>
        <v>0</v>
      </c>
      <c r="L40" s="137"/>
      <c r="M40" s="138"/>
      <c r="N40" s="138"/>
      <c r="O40" s="138"/>
    </row>
    <row r="41" spans="1:21" s="199" customFormat="1" ht="22.5" x14ac:dyDescent="0.2">
      <c r="A41" s="58"/>
      <c r="B41" s="142" t="s">
        <v>323</v>
      </c>
      <c r="C41" s="74" t="s">
        <v>257</v>
      </c>
      <c r="D41" s="53" t="s">
        <v>120</v>
      </c>
      <c r="E41" s="140">
        <v>2</v>
      </c>
      <c r="F41" s="134">
        <v>2.7827129455999997</v>
      </c>
      <c r="G41" s="141">
        <f t="shared" ref="G41" si="22">F41*E41</f>
        <v>5.5654258911999994</v>
      </c>
      <c r="H41" s="196">
        <v>0.06</v>
      </c>
      <c r="I41" s="197"/>
      <c r="J41" s="198">
        <f t="shared" ref="J41" si="23">IF(E41=" "," ",E41*H41)</f>
        <v>0.12</v>
      </c>
      <c r="K41" s="197">
        <f t="shared" ref="K41" si="24">IF(E41=" "," ",E41*I41)</f>
        <v>0</v>
      </c>
      <c r="L41" s="198" t="s">
        <v>206</v>
      </c>
      <c r="M41" s="197"/>
      <c r="N41" s="197"/>
      <c r="O41" s="197"/>
      <c r="Q41" s="94"/>
      <c r="U41" s="94"/>
    </row>
    <row r="42" spans="1:21" s="199" customFormat="1" ht="22.5" x14ac:dyDescent="0.2">
      <c r="A42" s="58"/>
      <c r="B42" s="142" t="s">
        <v>324</v>
      </c>
      <c r="C42" s="74" t="s">
        <v>258</v>
      </c>
      <c r="D42" s="53" t="s">
        <v>120</v>
      </c>
      <c r="E42" s="140">
        <v>2</v>
      </c>
      <c r="F42" s="134">
        <v>3.0970780063999999</v>
      </c>
      <c r="G42" s="141">
        <f t="shared" ref="G42" si="25">F42*E42</f>
        <v>6.1941560127999997</v>
      </c>
      <c r="H42" s="196">
        <v>0.09</v>
      </c>
      <c r="I42" s="197"/>
      <c r="J42" s="198">
        <f t="shared" ref="J42" si="26">IF(E42=" "," ",E42*H42)</f>
        <v>0.18</v>
      </c>
      <c r="K42" s="197">
        <f t="shared" si="0"/>
        <v>0</v>
      </c>
      <c r="L42" s="198" t="s">
        <v>206</v>
      </c>
      <c r="M42" s="197"/>
      <c r="N42" s="197"/>
      <c r="O42" s="197"/>
      <c r="Q42" s="94"/>
      <c r="U42" s="94"/>
    </row>
    <row r="43" spans="1:21" s="192" customFormat="1" ht="12.75" customHeight="1" x14ac:dyDescent="0.2">
      <c r="A43" s="50"/>
      <c r="B43" s="238" t="s">
        <v>53</v>
      </c>
      <c r="C43" s="239"/>
      <c r="D43" s="53"/>
      <c r="E43" s="133"/>
      <c r="F43" s="134"/>
      <c r="G43" s="82"/>
      <c r="H43" s="135"/>
      <c r="I43" s="138"/>
      <c r="J43" s="137"/>
      <c r="K43" s="138">
        <f t="shared" ref="K43:K45" si="27">IF(E43=" "," ",E43*I43)</f>
        <v>0</v>
      </c>
      <c r="L43" s="137"/>
      <c r="M43" s="138"/>
      <c r="N43" s="138"/>
      <c r="O43" s="138"/>
    </row>
    <row r="44" spans="1:21" s="192" customFormat="1" ht="12.75" customHeight="1" x14ac:dyDescent="0.2">
      <c r="A44" s="67"/>
      <c r="B44" s="238" t="s">
        <v>54</v>
      </c>
      <c r="C44" s="239"/>
      <c r="D44" s="53"/>
      <c r="E44" s="133"/>
      <c r="F44" s="134"/>
      <c r="G44" s="82"/>
      <c r="H44" s="135"/>
      <c r="I44" s="138"/>
      <c r="J44" s="137"/>
      <c r="K44" s="138">
        <f t="shared" si="27"/>
        <v>0</v>
      </c>
      <c r="L44" s="137"/>
      <c r="M44" s="138"/>
      <c r="N44" s="138"/>
      <c r="O44" s="138"/>
    </row>
    <row r="45" spans="1:21" s="192" customFormat="1" ht="22.5" x14ac:dyDescent="0.2">
      <c r="A45" s="58"/>
      <c r="B45" s="142" t="s">
        <v>325</v>
      </c>
      <c r="C45" s="74" t="s">
        <v>263</v>
      </c>
      <c r="D45" s="53" t="s">
        <v>120</v>
      </c>
      <c r="E45" s="140">
        <v>2</v>
      </c>
      <c r="F45" s="134">
        <v>2060.4999694383996</v>
      </c>
      <c r="G45" s="141">
        <f>F45*E45</f>
        <v>4120.9999388767992</v>
      </c>
      <c r="H45" s="135">
        <v>49</v>
      </c>
      <c r="I45" s="138"/>
      <c r="J45" s="137">
        <f>IF(E45=" "," ",E45*H45)</f>
        <v>98</v>
      </c>
      <c r="K45" s="138">
        <f t="shared" si="27"/>
        <v>0</v>
      </c>
      <c r="L45" s="137"/>
      <c r="M45" s="138"/>
      <c r="N45" s="138" t="s">
        <v>206</v>
      </c>
      <c r="O45" s="138"/>
      <c r="Q45" s="94"/>
      <c r="U45" s="94"/>
    </row>
    <row r="46" spans="1:21" s="192" customFormat="1" ht="12.75" customHeight="1" x14ac:dyDescent="0.2">
      <c r="A46" s="50"/>
      <c r="B46" s="238" t="s">
        <v>122</v>
      </c>
      <c r="C46" s="239"/>
      <c r="D46" s="53"/>
      <c r="E46" s="133"/>
      <c r="F46" s="134"/>
      <c r="G46" s="82"/>
      <c r="H46" s="135"/>
      <c r="I46" s="138"/>
      <c r="J46" s="137"/>
      <c r="K46" s="138">
        <f t="shared" ref="K46:K48" si="28">IF(E46=" "," ",E46*I46)</f>
        <v>0</v>
      </c>
      <c r="L46" s="137"/>
      <c r="M46" s="138"/>
      <c r="N46" s="138"/>
      <c r="O46" s="138"/>
    </row>
    <row r="47" spans="1:21" s="192" customFormat="1" ht="12.75" customHeight="1" x14ac:dyDescent="0.2">
      <c r="A47" s="67"/>
      <c r="B47" s="238" t="s">
        <v>56</v>
      </c>
      <c r="C47" s="239"/>
      <c r="D47" s="53"/>
      <c r="E47" s="133"/>
      <c r="F47" s="134"/>
      <c r="G47" s="82"/>
      <c r="H47" s="135"/>
      <c r="I47" s="138"/>
      <c r="J47" s="137"/>
      <c r="K47" s="138">
        <f t="shared" si="28"/>
        <v>0</v>
      </c>
      <c r="L47" s="137"/>
      <c r="M47" s="138"/>
      <c r="N47" s="138"/>
      <c r="O47" s="138"/>
    </row>
    <row r="48" spans="1:21" s="192" customFormat="1" ht="22.5" x14ac:dyDescent="0.2">
      <c r="A48" s="58"/>
      <c r="B48" s="142" t="s">
        <v>326</v>
      </c>
      <c r="C48" s="74" t="s">
        <v>224</v>
      </c>
      <c r="D48" s="53" t="s">
        <v>120</v>
      </c>
      <c r="E48" s="140">
        <v>3</v>
      </c>
      <c r="F48" s="134">
        <v>6551.8918088399996</v>
      </c>
      <c r="G48" s="141">
        <f>F48*E48</f>
        <v>19655.67542652</v>
      </c>
      <c r="H48" s="135">
        <v>113</v>
      </c>
      <c r="I48" s="138"/>
      <c r="J48" s="137">
        <f>IF(E48=" "," ",E48*H48)</f>
        <v>339</v>
      </c>
      <c r="K48" s="138">
        <f t="shared" si="28"/>
        <v>0</v>
      </c>
      <c r="L48" s="137"/>
      <c r="M48" s="138"/>
      <c r="N48" s="138" t="s">
        <v>206</v>
      </c>
      <c r="O48" s="138"/>
      <c r="Q48" s="94"/>
      <c r="U48" s="94"/>
    </row>
    <row r="49" spans="1:21" s="73" customFormat="1" ht="12.75" customHeight="1" x14ac:dyDescent="0.2">
      <c r="A49" s="50"/>
      <c r="B49" s="238" t="s">
        <v>51</v>
      </c>
      <c r="C49" s="239"/>
      <c r="D49" s="53"/>
      <c r="E49" s="140"/>
      <c r="F49" s="134"/>
      <c r="G49" s="141"/>
      <c r="H49" s="135"/>
      <c r="I49" s="138"/>
      <c r="J49" s="137"/>
      <c r="K49" s="138">
        <f t="shared" ref="K49" si="29">IF(E49=" "," ",E49*I49)</f>
        <v>0</v>
      </c>
      <c r="L49" s="137"/>
      <c r="M49" s="138"/>
      <c r="N49" s="138"/>
      <c r="O49" s="138"/>
    </row>
    <row r="50" spans="1:21" s="73" customFormat="1" ht="12.75" customHeight="1" x14ac:dyDescent="0.2">
      <c r="A50" s="50"/>
      <c r="B50" s="238" t="s">
        <v>52</v>
      </c>
      <c r="C50" s="239"/>
      <c r="D50" s="53"/>
      <c r="E50" s="140"/>
      <c r="F50" s="134"/>
      <c r="G50" s="141"/>
      <c r="H50" s="135"/>
      <c r="I50" s="138"/>
      <c r="J50" s="137"/>
      <c r="K50" s="138"/>
      <c r="L50" s="137"/>
      <c r="M50" s="138"/>
      <c r="N50" s="138"/>
      <c r="O50" s="138"/>
    </row>
    <row r="51" spans="1:21" s="73" customFormat="1" ht="22.5" x14ac:dyDescent="0.2">
      <c r="A51" s="58"/>
      <c r="B51" s="142" t="s">
        <v>327</v>
      </c>
      <c r="C51" s="74" t="s">
        <v>226</v>
      </c>
      <c r="D51" s="53" t="s">
        <v>120</v>
      </c>
      <c r="E51" s="140">
        <v>2</v>
      </c>
      <c r="F51" s="134">
        <v>3463.2838776623089</v>
      </c>
      <c r="G51" s="141">
        <v>5949.0494560000006</v>
      </c>
      <c r="H51" s="135">
        <v>22</v>
      </c>
      <c r="I51" s="138"/>
      <c r="J51" s="137"/>
      <c r="K51" s="138"/>
      <c r="L51" s="137"/>
      <c r="M51" s="138"/>
      <c r="N51" s="138"/>
      <c r="O51" s="138"/>
      <c r="Q51" s="94"/>
      <c r="U51" s="94"/>
    </row>
    <row r="52" spans="1:21" s="73" customFormat="1" ht="33.75" customHeight="1" x14ac:dyDescent="0.2">
      <c r="A52" s="50"/>
      <c r="B52" s="238" t="s">
        <v>267</v>
      </c>
      <c r="C52" s="239"/>
      <c r="D52" s="53"/>
      <c r="E52" s="140"/>
      <c r="F52" s="134"/>
      <c r="G52" s="141"/>
      <c r="H52" s="135"/>
      <c r="I52" s="138"/>
      <c r="J52" s="137"/>
      <c r="K52" s="138"/>
      <c r="L52" s="137"/>
      <c r="M52" s="138"/>
      <c r="N52" s="138"/>
      <c r="O52" s="138"/>
    </row>
    <row r="53" spans="1:21" s="73" customFormat="1" ht="12.75" customHeight="1" x14ac:dyDescent="0.2">
      <c r="A53" s="50"/>
      <c r="B53" s="238" t="s">
        <v>61</v>
      </c>
      <c r="C53" s="239"/>
      <c r="D53" s="53"/>
      <c r="E53" s="140"/>
      <c r="F53" s="134"/>
      <c r="G53" s="141"/>
      <c r="H53" s="135"/>
      <c r="I53" s="138"/>
      <c r="J53" s="137"/>
      <c r="K53" s="138"/>
      <c r="L53" s="137"/>
      <c r="M53" s="138"/>
      <c r="N53" s="138"/>
      <c r="O53" s="138"/>
    </row>
    <row r="54" spans="1:21" s="192" customFormat="1" ht="12" customHeight="1" x14ac:dyDescent="0.2">
      <c r="A54" s="50"/>
      <c r="B54" s="238" t="s">
        <v>62</v>
      </c>
      <c r="C54" s="239"/>
      <c r="D54" s="53"/>
      <c r="E54" s="133"/>
      <c r="F54" s="134"/>
      <c r="G54" s="82"/>
      <c r="H54" s="135"/>
      <c r="I54" s="138"/>
      <c r="J54" s="137"/>
      <c r="K54" s="138">
        <f t="shared" ref="K54" si="30">IF(E54=" "," ",E54*I54)</f>
        <v>0</v>
      </c>
      <c r="L54" s="137"/>
      <c r="M54" s="138"/>
      <c r="N54" s="138"/>
      <c r="O54" s="138"/>
    </row>
    <row r="55" spans="1:21" s="73" customFormat="1" ht="22.5" x14ac:dyDescent="0.2">
      <c r="A55" s="58"/>
      <c r="B55" s="142" t="s">
        <v>328</v>
      </c>
      <c r="C55" s="74" t="s">
        <v>265</v>
      </c>
      <c r="D55" s="53" t="s">
        <v>120</v>
      </c>
      <c r="E55" s="140">
        <v>2</v>
      </c>
      <c r="F55" s="134">
        <v>331.00312272159999</v>
      </c>
      <c r="G55" s="141">
        <f>F55*E55</f>
        <v>662.00624544319999</v>
      </c>
      <c r="H55" s="135">
        <v>4.0999999999999996</v>
      </c>
      <c r="I55" s="138"/>
      <c r="J55" s="137">
        <f>IF(E55=" "," ",E55*H55)</f>
        <v>8.1999999999999993</v>
      </c>
      <c r="K55" s="138"/>
      <c r="L55" s="137"/>
      <c r="M55" s="138"/>
      <c r="N55" s="138"/>
      <c r="O55" s="138"/>
      <c r="Q55" s="94"/>
      <c r="U55" s="94"/>
    </row>
    <row r="56" spans="1:21" s="192" customFormat="1" ht="12.75" customHeight="1" x14ac:dyDescent="0.2">
      <c r="A56" s="58"/>
      <c r="B56" s="238" t="s">
        <v>23</v>
      </c>
      <c r="C56" s="239"/>
      <c r="D56" s="53"/>
      <c r="E56" s="140"/>
      <c r="F56" s="134"/>
      <c r="G56" s="141"/>
      <c r="H56" s="135"/>
      <c r="I56" s="138"/>
      <c r="J56" s="137"/>
      <c r="K56" s="138"/>
      <c r="L56" s="137"/>
      <c r="M56" s="138"/>
      <c r="N56" s="138"/>
      <c r="O56" s="138"/>
      <c r="P56" s="193"/>
      <c r="Q56" s="194"/>
    </row>
    <row r="57" spans="1:21" s="192" customFormat="1" ht="12.75" customHeight="1" x14ac:dyDescent="0.2">
      <c r="A57" s="50"/>
      <c r="B57" s="238" t="s">
        <v>24</v>
      </c>
      <c r="C57" s="239"/>
      <c r="D57" s="53"/>
      <c r="E57" s="140"/>
      <c r="F57" s="134"/>
      <c r="G57" s="141"/>
      <c r="H57" s="135"/>
      <c r="I57" s="138"/>
      <c r="J57" s="137"/>
      <c r="K57" s="138"/>
      <c r="L57" s="137"/>
      <c r="M57" s="138"/>
      <c r="N57" s="138"/>
      <c r="O57" s="138"/>
      <c r="P57" s="193"/>
      <c r="Q57" s="194"/>
    </row>
    <row r="58" spans="1:21" s="94" customFormat="1" ht="12.75" customHeight="1" x14ac:dyDescent="0.2">
      <c r="A58" s="58"/>
      <c r="B58" s="238" t="s">
        <v>244</v>
      </c>
      <c r="C58" s="239"/>
      <c r="D58" s="53"/>
      <c r="E58" s="140"/>
      <c r="F58" s="134"/>
      <c r="G58" s="141"/>
      <c r="H58" s="135"/>
      <c r="I58" s="138"/>
      <c r="J58" s="137"/>
      <c r="K58" s="138">
        <f t="shared" ref="K58" si="31">IF(E58=" "," ",E58*I58)</f>
        <v>0</v>
      </c>
      <c r="L58" s="137"/>
      <c r="M58" s="138"/>
      <c r="N58" s="138"/>
      <c r="O58" s="138"/>
    </row>
    <row r="59" spans="1:21" s="73" customFormat="1" ht="12.75" customHeight="1" x14ac:dyDescent="0.2">
      <c r="A59" s="58"/>
      <c r="B59" s="142" t="s">
        <v>395</v>
      </c>
      <c r="C59" s="195" t="s">
        <v>227</v>
      </c>
      <c r="D59" s="53" t="s">
        <v>120</v>
      </c>
      <c r="E59" s="140">
        <v>2</v>
      </c>
      <c r="F59" s="134">
        <v>727.59680000000003</v>
      </c>
      <c r="G59" s="141">
        <f>F59*E59</f>
        <v>1455.1936000000001</v>
      </c>
      <c r="H59" s="135"/>
      <c r="I59" s="138"/>
      <c r="J59" s="137">
        <f>IF(E59=" "," ",E59*H59)</f>
        <v>0</v>
      </c>
      <c r="K59" s="138"/>
      <c r="L59" s="137"/>
      <c r="M59" s="138"/>
      <c r="N59" s="138"/>
      <c r="O59" s="138"/>
      <c r="U59" s="94"/>
    </row>
    <row r="60" spans="1:21" s="94" customFormat="1" ht="12.75" customHeight="1" x14ac:dyDescent="0.2">
      <c r="A60" s="67"/>
      <c r="B60" s="238" t="s">
        <v>245</v>
      </c>
      <c r="C60" s="239"/>
      <c r="D60" s="53"/>
      <c r="E60" s="140"/>
      <c r="F60" s="134"/>
      <c r="G60" s="141"/>
      <c r="H60" s="135"/>
      <c r="I60" s="138"/>
      <c r="J60" s="137"/>
      <c r="K60" s="138">
        <f t="shared" ref="K60:K61" si="32">IF(E60=" "," ",E60*I60)</f>
        <v>0</v>
      </c>
      <c r="L60" s="137"/>
      <c r="M60" s="138"/>
      <c r="N60" s="138"/>
      <c r="O60" s="138"/>
    </row>
    <row r="61" spans="1:21" s="94" customFormat="1" x14ac:dyDescent="0.2">
      <c r="A61" s="58"/>
      <c r="B61" s="218" t="s">
        <v>394</v>
      </c>
      <c r="C61" s="184" t="s">
        <v>228</v>
      </c>
      <c r="D61" s="53" t="s">
        <v>120</v>
      </c>
      <c r="E61" s="140">
        <v>2</v>
      </c>
      <c r="F61" s="134">
        <v>918.4</v>
      </c>
      <c r="G61" s="141">
        <f>F61*E61</f>
        <v>1836.8</v>
      </c>
      <c r="H61" s="135">
        <v>110</v>
      </c>
      <c r="I61" s="138"/>
      <c r="J61" s="137">
        <f>IF(E61=" "," ",E61*H61)</f>
        <v>220</v>
      </c>
      <c r="K61" s="138">
        <f t="shared" si="32"/>
        <v>0</v>
      </c>
      <c r="L61" s="137"/>
      <c r="M61" s="138"/>
      <c r="N61" s="138"/>
      <c r="O61" s="138"/>
      <c r="P61" s="193"/>
      <c r="Q61" s="194"/>
    </row>
    <row r="62" spans="1:21" s="94" customFormat="1" ht="12.75" customHeight="1" x14ac:dyDescent="0.2">
      <c r="A62" s="58"/>
      <c r="B62" s="238" t="s">
        <v>121</v>
      </c>
      <c r="C62" s="239"/>
      <c r="D62" s="53"/>
      <c r="E62" s="140"/>
      <c r="F62" s="148"/>
      <c r="G62" s="141"/>
      <c r="H62" s="135"/>
      <c r="I62" s="138"/>
      <c r="J62" s="137"/>
      <c r="K62" s="138"/>
      <c r="L62" s="137"/>
      <c r="M62" s="138"/>
      <c r="N62" s="138"/>
      <c r="O62" s="138"/>
      <c r="P62" s="193"/>
      <c r="Q62" s="194"/>
    </row>
    <row r="63" spans="1:21" s="94" customFormat="1" ht="12.75" customHeight="1" x14ac:dyDescent="0.2">
      <c r="A63" s="50"/>
      <c r="B63" s="238" t="s">
        <v>32</v>
      </c>
      <c r="C63" s="239"/>
      <c r="D63" s="53"/>
      <c r="E63" s="140"/>
      <c r="F63" s="148"/>
      <c r="G63" s="141"/>
      <c r="H63" s="135"/>
      <c r="I63" s="138"/>
      <c r="J63" s="137"/>
      <c r="K63" s="138"/>
      <c r="L63" s="137"/>
      <c r="M63" s="138"/>
      <c r="N63" s="138"/>
      <c r="O63" s="138"/>
      <c r="P63" s="193"/>
      <c r="Q63" s="194"/>
    </row>
    <row r="64" spans="1:21" s="94" customFormat="1" x14ac:dyDescent="0.2">
      <c r="A64" s="58"/>
      <c r="B64" s="142" t="s">
        <v>393</v>
      </c>
      <c r="C64" s="74" t="s">
        <v>268</v>
      </c>
      <c r="D64" s="53" t="s">
        <v>10</v>
      </c>
      <c r="E64" s="140">
        <v>20</v>
      </c>
      <c r="F64" s="134">
        <v>2.9792000000000001</v>
      </c>
      <c r="G64" s="141">
        <v>53.2</v>
      </c>
      <c r="H64" s="135"/>
      <c r="I64" s="138"/>
      <c r="J64" s="137"/>
      <c r="K64" s="138"/>
      <c r="L64" s="137"/>
      <c r="M64" s="138"/>
      <c r="N64" s="138"/>
      <c r="O64" s="138"/>
      <c r="P64" s="193"/>
      <c r="Q64" s="194"/>
    </row>
    <row r="65" spans="1:21" s="94" customFormat="1" ht="12.75" customHeight="1" x14ac:dyDescent="0.2">
      <c r="A65" s="50"/>
      <c r="B65" s="238" t="s">
        <v>40</v>
      </c>
      <c r="C65" s="239"/>
      <c r="D65" s="53"/>
      <c r="E65" s="140"/>
      <c r="F65" s="134"/>
      <c r="G65" s="141"/>
      <c r="H65" s="135"/>
      <c r="I65" s="138"/>
      <c r="J65" s="137"/>
      <c r="K65" s="138">
        <f t="shared" ref="K65" si="33">IF(E65=" "," ",E65*I65)</f>
        <v>0</v>
      </c>
      <c r="L65" s="137"/>
      <c r="M65" s="138"/>
      <c r="N65" s="138"/>
      <c r="O65" s="138"/>
    </row>
    <row r="66" spans="1:21" s="94" customFormat="1" x14ac:dyDescent="0.2">
      <c r="A66" s="58"/>
      <c r="B66" s="142" t="s">
        <v>329</v>
      </c>
      <c r="C66" s="74" t="s">
        <v>269</v>
      </c>
      <c r="D66" s="53" t="s">
        <v>120</v>
      </c>
      <c r="E66" s="140">
        <v>1</v>
      </c>
      <c r="F66" s="134">
        <v>0.95199999999999996</v>
      </c>
      <c r="G66" s="141">
        <v>0.85</v>
      </c>
      <c r="H66" s="135"/>
      <c r="I66" s="138"/>
      <c r="J66" s="137">
        <f>IF(E66=" "," ",E66*H66)</f>
        <v>0</v>
      </c>
      <c r="K66" s="138">
        <f>IF(E66=" "," ",E66*I66)</f>
        <v>0</v>
      </c>
      <c r="L66" s="137"/>
      <c r="M66" s="138"/>
      <c r="N66" s="138"/>
      <c r="O66" s="138"/>
    </row>
    <row r="67" spans="1:21" s="94" customFormat="1" ht="12.75" customHeight="1" x14ac:dyDescent="0.2">
      <c r="A67" s="50"/>
      <c r="B67" s="238" t="s">
        <v>58</v>
      </c>
      <c r="C67" s="239"/>
      <c r="D67" s="53"/>
      <c r="E67" s="140"/>
      <c r="F67" s="134"/>
      <c r="G67" s="141"/>
      <c r="H67" s="135"/>
      <c r="I67" s="138"/>
      <c r="J67" s="137"/>
      <c r="K67" s="138"/>
      <c r="L67" s="137"/>
      <c r="M67" s="138"/>
      <c r="N67" s="138"/>
      <c r="O67" s="138"/>
    </row>
    <row r="68" spans="1:21" s="94" customFormat="1" x14ac:dyDescent="0.2">
      <c r="A68" s="58"/>
      <c r="B68" s="142" t="s">
        <v>330</v>
      </c>
      <c r="C68" s="74" t="s">
        <v>270</v>
      </c>
      <c r="D68" s="53" t="s">
        <v>120</v>
      </c>
      <c r="E68" s="140">
        <v>3</v>
      </c>
      <c r="F68" s="134">
        <v>1.9039999999999999</v>
      </c>
      <c r="G68" s="141">
        <v>5.0999999999999996</v>
      </c>
      <c r="H68" s="135"/>
      <c r="I68" s="138"/>
      <c r="J68" s="137"/>
      <c r="K68" s="138"/>
      <c r="L68" s="137"/>
      <c r="M68" s="138"/>
      <c r="N68" s="138"/>
      <c r="O68" s="138"/>
    </row>
    <row r="69" spans="1:21" s="94" customFormat="1" ht="12.75" customHeight="1" x14ac:dyDescent="0.2">
      <c r="A69" s="58"/>
      <c r="B69" s="238" t="s">
        <v>47</v>
      </c>
      <c r="C69" s="239"/>
      <c r="D69" s="53"/>
      <c r="E69" s="140"/>
      <c r="F69" s="134"/>
      <c r="G69" s="141"/>
      <c r="H69" s="135"/>
      <c r="I69" s="138"/>
      <c r="J69" s="137"/>
      <c r="K69" s="138"/>
      <c r="L69" s="137"/>
      <c r="M69" s="138"/>
      <c r="N69" s="138"/>
      <c r="O69" s="138"/>
    </row>
    <row r="70" spans="1:21" s="94" customFormat="1" x14ac:dyDescent="0.2">
      <c r="A70" s="58"/>
      <c r="B70" s="142" t="s">
        <v>331</v>
      </c>
      <c r="C70" s="74" t="s">
        <v>271</v>
      </c>
      <c r="D70" s="53" t="s">
        <v>120</v>
      </c>
      <c r="E70" s="140">
        <v>1</v>
      </c>
      <c r="F70" s="134">
        <v>4.3792</v>
      </c>
      <c r="G70" s="141">
        <v>3.91</v>
      </c>
      <c r="H70" s="135"/>
      <c r="I70" s="138"/>
      <c r="J70" s="137"/>
      <c r="K70" s="138"/>
      <c r="L70" s="137"/>
      <c r="M70" s="138"/>
      <c r="N70" s="138"/>
      <c r="O70" s="138"/>
    </row>
    <row r="71" spans="1:21" s="94" customFormat="1" ht="12.75" customHeight="1" x14ac:dyDescent="0.2">
      <c r="A71" s="58"/>
      <c r="B71" s="238" t="s">
        <v>29</v>
      </c>
      <c r="C71" s="239"/>
      <c r="D71" s="53"/>
      <c r="E71" s="140"/>
      <c r="F71" s="134"/>
      <c r="G71" s="141"/>
      <c r="H71" s="135"/>
      <c r="I71" s="138"/>
      <c r="J71" s="137"/>
      <c r="K71" s="138"/>
      <c r="L71" s="137"/>
      <c r="M71" s="138"/>
      <c r="N71" s="138"/>
      <c r="O71" s="138"/>
    </row>
    <row r="72" spans="1:21" s="94" customFormat="1" ht="22.5" x14ac:dyDescent="0.2">
      <c r="A72" s="58"/>
      <c r="B72" s="142" t="s">
        <v>332</v>
      </c>
      <c r="C72" s="74" t="s">
        <v>272</v>
      </c>
      <c r="D72" s="53" t="s">
        <v>120</v>
      </c>
      <c r="E72" s="140">
        <v>4</v>
      </c>
      <c r="F72" s="134">
        <v>4.0867457903999993</v>
      </c>
      <c r="G72" s="141">
        <v>14.04</v>
      </c>
      <c r="H72" s="135">
        <v>0.10299999999999999</v>
      </c>
      <c r="I72" s="138"/>
      <c r="J72" s="137"/>
      <c r="K72" s="138"/>
      <c r="L72" s="137"/>
      <c r="M72" s="138"/>
      <c r="N72" s="138"/>
      <c r="O72" s="138"/>
    </row>
    <row r="73" spans="1:21" s="94" customFormat="1" ht="12.75" customHeight="1" x14ac:dyDescent="0.2">
      <c r="A73" s="58"/>
      <c r="B73" s="238" t="s">
        <v>16</v>
      </c>
      <c r="C73" s="239"/>
      <c r="D73" s="53"/>
      <c r="E73" s="140"/>
      <c r="F73" s="148"/>
      <c r="G73" s="141"/>
      <c r="H73" s="135"/>
      <c r="I73" s="138"/>
      <c r="J73" s="137"/>
      <c r="K73" s="138"/>
      <c r="L73" s="137"/>
      <c r="M73" s="138"/>
      <c r="N73" s="138"/>
      <c r="O73" s="138"/>
      <c r="P73" s="193"/>
      <c r="Q73" s="194"/>
    </row>
    <row r="74" spans="1:21" s="94" customFormat="1" ht="12.75" customHeight="1" x14ac:dyDescent="0.2">
      <c r="A74" s="50"/>
      <c r="B74" s="238" t="s">
        <v>17</v>
      </c>
      <c r="C74" s="239"/>
      <c r="D74" s="53"/>
      <c r="E74" s="140"/>
      <c r="F74" s="148"/>
      <c r="G74" s="141"/>
      <c r="H74" s="135"/>
      <c r="I74" s="138"/>
      <c r="J74" s="137"/>
      <c r="K74" s="138"/>
      <c r="L74" s="137"/>
      <c r="M74" s="138"/>
      <c r="N74" s="138"/>
      <c r="O74" s="138"/>
      <c r="P74" s="193"/>
      <c r="Q74" s="194"/>
    </row>
    <row r="75" spans="1:21" s="94" customFormat="1" ht="22.5" x14ac:dyDescent="0.2">
      <c r="A75" s="58"/>
      <c r="B75" s="142" t="s">
        <v>333</v>
      </c>
      <c r="C75" s="74" t="s">
        <v>273</v>
      </c>
      <c r="D75" s="53" t="s">
        <v>120</v>
      </c>
      <c r="E75" s="140">
        <v>2</v>
      </c>
      <c r="F75" s="134">
        <v>15.613464686399999</v>
      </c>
      <c r="G75" s="141">
        <v>26.82</v>
      </c>
      <c r="H75" s="135">
        <v>0.5</v>
      </c>
      <c r="I75" s="138"/>
      <c r="J75" s="137"/>
      <c r="K75" s="138"/>
      <c r="L75" s="137"/>
      <c r="M75" s="138"/>
      <c r="N75" s="138"/>
      <c r="O75" s="138"/>
      <c r="P75" s="193"/>
    </row>
    <row r="76" spans="1:21" s="94" customFormat="1" ht="12.75" customHeight="1" x14ac:dyDescent="0.2">
      <c r="A76" s="50"/>
      <c r="B76" s="238" t="s">
        <v>390</v>
      </c>
      <c r="C76" s="239"/>
      <c r="D76" s="53"/>
      <c r="E76" s="140"/>
      <c r="F76" s="134"/>
      <c r="G76" s="141"/>
      <c r="H76" s="135"/>
      <c r="I76" s="138"/>
      <c r="J76" s="137"/>
      <c r="K76" s="138">
        <f t="shared" ref="K76" si="34">IF(E76=" "," ",E76*I76)</f>
        <v>0</v>
      </c>
      <c r="L76" s="137"/>
      <c r="M76" s="138"/>
      <c r="N76" s="138"/>
      <c r="O76" s="138"/>
    </row>
    <row r="77" spans="1:21" s="192" customFormat="1" ht="12" thickBot="1" x14ac:dyDescent="0.25">
      <c r="A77" s="58"/>
      <c r="B77" s="142" t="s">
        <v>392</v>
      </c>
      <c r="C77" s="74" t="s">
        <v>391</v>
      </c>
      <c r="D77" s="53" t="s">
        <v>120</v>
      </c>
      <c r="E77" s="140">
        <v>2</v>
      </c>
      <c r="F77" s="134">
        <v>11717.44</v>
      </c>
      <c r="G77" s="141">
        <v>20924</v>
      </c>
      <c r="H77" s="135"/>
      <c r="I77" s="138"/>
      <c r="J77" s="137">
        <f>IF(E77=" "," ",E77*H77)</f>
        <v>0</v>
      </c>
      <c r="K77" s="138">
        <f>IF(E77=" "," ",E77*I77)</f>
        <v>0</v>
      </c>
      <c r="L77" s="137"/>
      <c r="M77" s="138"/>
      <c r="N77" s="138"/>
      <c r="O77" s="138"/>
      <c r="P77" s="193"/>
      <c r="Q77" s="194"/>
      <c r="U77" s="94"/>
    </row>
    <row r="78" spans="1:21" s="94" customFormat="1" ht="12.75" customHeight="1" thickTop="1" thickBot="1" x14ac:dyDescent="0.25">
      <c r="A78" s="234" t="s">
        <v>216</v>
      </c>
      <c r="B78" s="235"/>
      <c r="C78" s="235"/>
      <c r="D78" s="235"/>
      <c r="E78" s="169"/>
      <c r="F78" s="75"/>
      <c r="G78" s="76">
        <f>SUM(G16:G77)</f>
        <v>71723.334124780871</v>
      </c>
      <c r="H78" s="232" t="s">
        <v>5</v>
      </c>
      <c r="I78" s="233"/>
      <c r="J78" s="149">
        <f>SUM(J14:J77)</f>
        <v>1397.816</v>
      </c>
      <c r="K78" s="150">
        <f>SUM(K15:K77)</f>
        <v>0</v>
      </c>
      <c r="L78" s="149">
        <f>SUMIF(L14:L77,"x",$J$14:$J$77)</f>
        <v>11.116</v>
      </c>
      <c r="M78" s="149">
        <f>SUMIF(M14:M77,"x",$K$14:$K$77)</f>
        <v>0</v>
      </c>
      <c r="N78" s="150">
        <f>SUMIF(N14:N77,"x",$J$14:$J$77)</f>
        <v>1158.5</v>
      </c>
      <c r="O78" s="150">
        <f>SUMIF(O14:O77,"x",$K$14:$K$77)</f>
        <v>0</v>
      </c>
    </row>
    <row r="79" spans="1:21" ht="12.75" thickTop="1" thickBot="1" x14ac:dyDescent="0.25">
      <c r="A79" s="43"/>
      <c r="B79" s="44"/>
      <c r="C79" s="122" t="s">
        <v>212</v>
      </c>
      <c r="D79" s="46"/>
      <c r="E79" s="47"/>
      <c r="F79" s="48"/>
      <c r="G79" s="49"/>
    </row>
    <row r="80" spans="1:21" s="63" customFormat="1" ht="13.5" customHeight="1" thickTop="1" x14ac:dyDescent="0.2">
      <c r="A80" s="77"/>
      <c r="B80" s="244" t="s">
        <v>232</v>
      </c>
      <c r="C80" s="245"/>
      <c r="D80" s="83"/>
      <c r="E80" s="127"/>
      <c r="F80" s="79"/>
      <c r="G80" s="80"/>
      <c r="H80" s="151"/>
      <c r="I80" s="152"/>
      <c r="J80" s="152"/>
      <c r="K80" s="152"/>
      <c r="L80" s="152"/>
      <c r="M80" s="152"/>
      <c r="N80" s="152"/>
      <c r="O80" s="153"/>
    </row>
    <row r="81" spans="1:21" s="192" customFormat="1" ht="12.75" customHeight="1" x14ac:dyDescent="0.2">
      <c r="A81" s="67"/>
      <c r="B81" s="238" t="s">
        <v>115</v>
      </c>
      <c r="C81" s="239"/>
      <c r="D81" s="53"/>
      <c r="E81" s="133"/>
      <c r="F81" s="134"/>
      <c r="G81" s="82"/>
      <c r="H81" s="135"/>
      <c r="I81" s="136"/>
      <c r="J81" s="137">
        <f>IF(E81=" "," ",E81*H81)</f>
        <v>0</v>
      </c>
      <c r="K81" s="138">
        <f t="shared" ref="K81:K84" si="35">IF(E81=" "," ",E81*I81)</f>
        <v>0</v>
      </c>
      <c r="L81" s="137"/>
      <c r="M81" s="138"/>
      <c r="N81" s="138"/>
      <c r="O81" s="138"/>
    </row>
    <row r="82" spans="1:21" s="94" customFormat="1" ht="22.5" x14ac:dyDescent="0.2">
      <c r="A82" s="58"/>
      <c r="B82" s="142" t="s">
        <v>312</v>
      </c>
      <c r="C82" s="74" t="s">
        <v>233</v>
      </c>
      <c r="D82" s="53" t="s">
        <v>120</v>
      </c>
      <c r="E82" s="140">
        <v>1</v>
      </c>
      <c r="F82" s="134">
        <v>1104.1548818831998</v>
      </c>
      <c r="G82" s="141">
        <f t="shared" ref="G82:G84" si="36">F82*E82</f>
        <v>1104.1548818831998</v>
      </c>
      <c r="H82" s="135">
        <v>42</v>
      </c>
      <c r="I82" s="136"/>
      <c r="J82" s="137">
        <f t="shared" ref="J82:J84" si="37">IF(E82=" "," ",E82*H82)</f>
        <v>42</v>
      </c>
      <c r="K82" s="138">
        <f t="shared" si="35"/>
        <v>0</v>
      </c>
      <c r="L82" s="137"/>
      <c r="M82" s="138"/>
      <c r="N82" s="138" t="s">
        <v>206</v>
      </c>
      <c r="O82" s="138"/>
    </row>
    <row r="83" spans="1:21" s="94" customFormat="1" ht="22.5" x14ac:dyDescent="0.2">
      <c r="A83" s="58"/>
      <c r="B83" s="142" t="s">
        <v>334</v>
      </c>
      <c r="C83" s="74" t="s">
        <v>230</v>
      </c>
      <c r="D83" s="53" t="s">
        <v>120</v>
      </c>
      <c r="E83" s="140">
        <v>1</v>
      </c>
      <c r="F83" s="134">
        <v>2252.1578681727997</v>
      </c>
      <c r="G83" s="141">
        <f t="shared" ref="G83" si="38">F83*E83</f>
        <v>2252.1578681727997</v>
      </c>
      <c r="H83" s="135">
        <v>124.4</v>
      </c>
      <c r="I83" s="136"/>
      <c r="J83" s="137">
        <f t="shared" ref="J83" si="39">IF(E83=" "," ",E83*H83)</f>
        <v>124.4</v>
      </c>
      <c r="K83" s="138">
        <f t="shared" ref="K83" si="40">IF(E83=" "," ",E83*I83)</f>
        <v>0</v>
      </c>
      <c r="L83" s="137"/>
      <c r="M83" s="138"/>
      <c r="N83" s="138" t="s">
        <v>206</v>
      </c>
      <c r="O83" s="138"/>
    </row>
    <row r="84" spans="1:21" s="94" customFormat="1" ht="22.5" x14ac:dyDescent="0.2">
      <c r="A84" s="58"/>
      <c r="B84" s="142" t="s">
        <v>335</v>
      </c>
      <c r="C84" s="74" t="s">
        <v>231</v>
      </c>
      <c r="D84" s="53" t="s">
        <v>120</v>
      </c>
      <c r="E84" s="140">
        <v>1</v>
      </c>
      <c r="F84" s="134">
        <v>2658.9578999983996</v>
      </c>
      <c r="G84" s="141">
        <f t="shared" si="36"/>
        <v>2658.9578999983996</v>
      </c>
      <c r="H84" s="135">
        <v>159.19999999999999</v>
      </c>
      <c r="I84" s="136"/>
      <c r="J84" s="137">
        <f t="shared" si="37"/>
        <v>159.19999999999999</v>
      </c>
      <c r="K84" s="138">
        <f t="shared" si="35"/>
        <v>0</v>
      </c>
      <c r="L84" s="137"/>
      <c r="M84" s="138"/>
      <c r="N84" s="138" t="s">
        <v>206</v>
      </c>
      <c r="O84" s="138"/>
    </row>
    <row r="85" spans="1:21" s="63" customFormat="1" ht="12.75" customHeight="1" x14ac:dyDescent="0.2">
      <c r="A85" s="77"/>
      <c r="B85" s="238" t="s">
        <v>84</v>
      </c>
      <c r="C85" s="239"/>
      <c r="D85" s="53"/>
      <c r="E85" s="133"/>
      <c r="F85" s="134"/>
      <c r="G85" s="82"/>
      <c r="H85" s="128"/>
      <c r="I85" s="129"/>
      <c r="J85" s="130"/>
      <c r="K85" s="131"/>
      <c r="L85" s="137"/>
      <c r="M85" s="138"/>
      <c r="N85" s="138"/>
      <c r="O85" s="138"/>
    </row>
    <row r="86" spans="1:21" s="192" customFormat="1" ht="12.75" customHeight="1" x14ac:dyDescent="0.2">
      <c r="A86" s="67"/>
      <c r="B86" s="238" t="s">
        <v>85</v>
      </c>
      <c r="C86" s="239"/>
      <c r="D86" s="53"/>
      <c r="E86" s="133"/>
      <c r="F86" s="134"/>
      <c r="G86" s="82"/>
      <c r="H86" s="135"/>
      <c r="I86" s="136"/>
      <c r="J86" s="137">
        <f>IF(E86=" "," ",E86*H86)</f>
        <v>0</v>
      </c>
      <c r="K86" s="138">
        <f>IF(E86=" "," ",E86*I86)</f>
        <v>0</v>
      </c>
      <c r="L86" s="137"/>
      <c r="M86" s="138"/>
      <c r="N86" s="138"/>
      <c r="O86" s="138"/>
    </row>
    <row r="87" spans="1:21" s="94" customFormat="1" ht="22.5" x14ac:dyDescent="0.2">
      <c r="A87" s="58"/>
      <c r="B87" s="142" t="s">
        <v>336</v>
      </c>
      <c r="C87" s="74" t="s">
        <v>229</v>
      </c>
      <c r="D87" s="53" t="s">
        <v>120</v>
      </c>
      <c r="E87" s="140">
        <v>2</v>
      </c>
      <c r="F87" s="134">
        <v>1518.0572354527999</v>
      </c>
      <c r="G87" s="141">
        <f t="shared" ref="G87" si="41">F87*E87</f>
        <v>3036.1144709055998</v>
      </c>
      <c r="H87" s="135">
        <v>89.9</v>
      </c>
      <c r="I87" s="136"/>
      <c r="J87" s="137">
        <f t="shared" ref="J87" si="42">IF(E87=" "," ",E87*H87)</f>
        <v>179.8</v>
      </c>
      <c r="K87" s="138">
        <f>IF(E87=" "," ",E87*I87)</f>
        <v>0</v>
      </c>
      <c r="L87" s="137"/>
      <c r="M87" s="138"/>
      <c r="N87" s="138" t="s">
        <v>206</v>
      </c>
      <c r="O87" s="138"/>
    </row>
    <row r="88" spans="1:21" s="57" customFormat="1" ht="12.75" customHeight="1" x14ac:dyDescent="0.2">
      <c r="A88" s="50"/>
      <c r="B88" s="238" t="s">
        <v>237</v>
      </c>
      <c r="C88" s="239"/>
      <c r="D88" s="53"/>
      <c r="E88" s="133"/>
      <c r="F88" s="134"/>
      <c r="G88" s="82"/>
      <c r="H88" s="143"/>
      <c r="I88" s="144"/>
      <c r="J88" s="145">
        <f t="shared" ref="J88:J120" si="43">IF(E88=" "," ",E88*H88)</f>
        <v>0</v>
      </c>
      <c r="K88" s="146">
        <f t="shared" ref="K88:K120" si="44">IF(E88=" "," ",E88*I88)</f>
        <v>0</v>
      </c>
      <c r="L88" s="145"/>
      <c r="M88" s="146"/>
      <c r="N88" s="146"/>
      <c r="O88" s="146"/>
    </row>
    <row r="89" spans="1:21" s="63" customFormat="1" ht="12.75" customHeight="1" x14ac:dyDescent="0.2">
      <c r="A89" s="50"/>
      <c r="B89" s="238" t="s">
        <v>125</v>
      </c>
      <c r="C89" s="239"/>
      <c r="D89" s="53"/>
      <c r="E89" s="140"/>
      <c r="F89" s="134"/>
      <c r="G89" s="141"/>
      <c r="H89" s="143"/>
      <c r="I89" s="146"/>
      <c r="J89" s="145">
        <f t="shared" ref="J89:J90" si="45">IF(E89=" "," ",E89*H89)</f>
        <v>0</v>
      </c>
      <c r="K89" s="146">
        <f t="shared" ref="K89:K90" si="46">IF(E89=" "," ",E89*I89)</f>
        <v>0</v>
      </c>
      <c r="L89" s="145"/>
      <c r="M89" s="146"/>
      <c r="N89" s="146"/>
      <c r="O89" s="146"/>
    </row>
    <row r="90" spans="1:21" s="63" customFormat="1" ht="22.5" x14ac:dyDescent="0.2">
      <c r="A90" s="58"/>
      <c r="B90" s="142" t="s">
        <v>337</v>
      </c>
      <c r="C90" s="74" t="s">
        <v>238</v>
      </c>
      <c r="D90" s="53" t="s">
        <v>120</v>
      </c>
      <c r="E90" s="140">
        <v>1</v>
      </c>
      <c r="F90" s="134">
        <v>2971.7278491935999</v>
      </c>
      <c r="G90" s="141">
        <f>F90*E90</f>
        <v>2971.7278491935999</v>
      </c>
      <c r="H90" s="143">
        <v>121</v>
      </c>
      <c r="I90" s="146"/>
      <c r="J90" s="145">
        <f t="shared" si="45"/>
        <v>121</v>
      </c>
      <c r="K90" s="146">
        <f t="shared" si="46"/>
        <v>0</v>
      </c>
      <c r="L90" s="145"/>
      <c r="M90" s="146"/>
      <c r="N90" s="146" t="s">
        <v>206</v>
      </c>
      <c r="O90" s="146"/>
      <c r="Q90" s="94"/>
      <c r="U90" s="94"/>
    </row>
    <row r="91" spans="1:21" s="63" customFormat="1" ht="12.75" customHeight="1" x14ac:dyDescent="0.2">
      <c r="A91" s="50"/>
      <c r="B91" s="238" t="s">
        <v>127</v>
      </c>
      <c r="C91" s="239"/>
      <c r="D91" s="53"/>
      <c r="E91" s="140"/>
      <c r="F91" s="134"/>
      <c r="G91" s="141"/>
      <c r="H91" s="143"/>
      <c r="I91" s="146"/>
      <c r="J91" s="145">
        <f t="shared" si="43"/>
        <v>0</v>
      </c>
      <c r="K91" s="146">
        <f t="shared" si="44"/>
        <v>0</v>
      </c>
      <c r="L91" s="145"/>
      <c r="M91" s="146"/>
      <c r="N91" s="146"/>
      <c r="O91" s="146"/>
    </row>
    <row r="92" spans="1:21" s="63" customFormat="1" ht="22.5" x14ac:dyDescent="0.2">
      <c r="A92" s="58"/>
      <c r="B92" s="142" t="s">
        <v>316</v>
      </c>
      <c r="C92" s="74" t="s">
        <v>239</v>
      </c>
      <c r="D92" s="53" t="s">
        <v>120</v>
      </c>
      <c r="E92" s="140">
        <v>1</v>
      </c>
      <c r="F92" s="134">
        <v>279.68011575840001</v>
      </c>
      <c r="G92" s="141">
        <f>F92*E92</f>
        <v>279.68011575840001</v>
      </c>
      <c r="H92" s="143">
        <v>20.7</v>
      </c>
      <c r="I92" s="146"/>
      <c r="J92" s="145">
        <f t="shared" si="43"/>
        <v>20.7</v>
      </c>
      <c r="K92" s="146">
        <f t="shared" si="44"/>
        <v>0</v>
      </c>
      <c r="L92" s="145"/>
      <c r="M92" s="146"/>
      <c r="N92" s="146" t="s">
        <v>206</v>
      </c>
      <c r="O92" s="146"/>
      <c r="Q92" s="94"/>
      <c r="U92" s="94"/>
    </row>
    <row r="93" spans="1:21" s="63" customFormat="1" ht="12.75" customHeight="1" x14ac:dyDescent="0.2">
      <c r="A93" s="67"/>
      <c r="B93" s="238" t="s">
        <v>246</v>
      </c>
      <c r="C93" s="239"/>
      <c r="D93" s="53"/>
      <c r="E93" s="140"/>
      <c r="F93" s="134"/>
      <c r="G93" s="141"/>
      <c r="H93" s="135"/>
      <c r="I93" s="138"/>
      <c r="J93" s="145">
        <f t="shared" si="43"/>
        <v>0</v>
      </c>
      <c r="K93" s="146">
        <f t="shared" si="44"/>
        <v>0</v>
      </c>
      <c r="L93" s="137"/>
      <c r="M93" s="138"/>
      <c r="N93" s="138"/>
      <c r="O93" s="138"/>
    </row>
    <row r="94" spans="1:21" s="63" customFormat="1" ht="12.75" customHeight="1" x14ac:dyDescent="0.2">
      <c r="A94" s="50"/>
      <c r="B94" s="238" t="s">
        <v>55</v>
      </c>
      <c r="C94" s="239"/>
      <c r="D94" s="53"/>
      <c r="E94" s="140"/>
      <c r="F94" s="134"/>
      <c r="G94" s="141"/>
      <c r="H94" s="135"/>
      <c r="I94" s="138"/>
      <c r="J94" s="145">
        <f t="shared" ref="J94:J95" si="47">IF(E94=" "," ",E94*H94)</f>
        <v>0</v>
      </c>
      <c r="K94" s="146">
        <f t="shared" ref="K94:K97" si="48">IF(E94=" "," ",E94*I94)</f>
        <v>0</v>
      </c>
      <c r="L94" s="137"/>
      <c r="M94" s="138"/>
      <c r="N94" s="138"/>
      <c r="O94" s="138"/>
    </row>
    <row r="95" spans="1:21" s="63" customFormat="1" ht="22.5" x14ac:dyDescent="0.2">
      <c r="A95" s="58"/>
      <c r="B95" s="142" t="s">
        <v>338</v>
      </c>
      <c r="C95" s="74" t="s">
        <v>247</v>
      </c>
      <c r="D95" s="53" t="s">
        <v>120</v>
      </c>
      <c r="E95" s="140">
        <v>4</v>
      </c>
      <c r="F95" s="134">
        <v>293.09302501919996</v>
      </c>
      <c r="G95" s="141">
        <f>F95*E95</f>
        <v>1172.3721000767998</v>
      </c>
      <c r="H95" s="135">
        <v>24</v>
      </c>
      <c r="I95" s="138"/>
      <c r="J95" s="145">
        <f t="shared" si="47"/>
        <v>96</v>
      </c>
      <c r="K95" s="146">
        <f t="shared" si="48"/>
        <v>0</v>
      </c>
      <c r="L95" s="137" t="s">
        <v>206</v>
      </c>
      <c r="M95" s="138"/>
      <c r="N95" s="138"/>
      <c r="O95" s="138"/>
      <c r="Q95" s="94"/>
      <c r="U95" s="94"/>
    </row>
    <row r="96" spans="1:21" s="94" customFormat="1" ht="12.75" customHeight="1" x14ac:dyDescent="0.2">
      <c r="A96" s="50"/>
      <c r="B96" s="238" t="s">
        <v>63</v>
      </c>
      <c r="C96" s="239"/>
      <c r="D96" s="53"/>
      <c r="E96" s="140"/>
      <c r="F96" s="134"/>
      <c r="G96" s="141"/>
      <c r="H96" s="135"/>
      <c r="I96" s="138"/>
      <c r="J96" s="137"/>
      <c r="K96" s="138">
        <f t="shared" si="48"/>
        <v>0</v>
      </c>
      <c r="L96" s="137"/>
      <c r="M96" s="138"/>
      <c r="N96" s="138"/>
      <c r="O96" s="138"/>
    </row>
    <row r="97" spans="1:21" s="94" customFormat="1" ht="22.5" x14ac:dyDescent="0.2">
      <c r="A97" s="58"/>
      <c r="B97" s="142" t="s">
        <v>320</v>
      </c>
      <c r="C97" s="74" t="s">
        <v>248</v>
      </c>
      <c r="D97" s="53" t="s">
        <v>120</v>
      </c>
      <c r="E97" s="140">
        <v>4</v>
      </c>
      <c r="F97" s="134">
        <v>367.17839101440001</v>
      </c>
      <c r="G97" s="141">
        <f>F97*E97</f>
        <v>1468.7135640576</v>
      </c>
      <c r="H97" s="135">
        <v>18</v>
      </c>
      <c r="I97" s="138"/>
      <c r="J97" s="137">
        <f>IF(E97=" "," ",E97*H97)</f>
        <v>72</v>
      </c>
      <c r="K97" s="138">
        <f t="shared" si="48"/>
        <v>0</v>
      </c>
      <c r="L97" s="137"/>
      <c r="M97" s="138"/>
      <c r="N97" s="138" t="s">
        <v>206</v>
      </c>
      <c r="O97" s="138"/>
    </row>
    <row r="98" spans="1:21" s="94" customFormat="1" ht="22.5" x14ac:dyDescent="0.2">
      <c r="A98" s="58"/>
      <c r="B98" s="142" t="s">
        <v>339</v>
      </c>
      <c r="C98" s="74" t="s">
        <v>249</v>
      </c>
      <c r="D98" s="53" t="s">
        <v>120</v>
      </c>
      <c r="E98" s="140">
        <v>4</v>
      </c>
      <c r="F98" s="134">
        <v>519.13314688479988</v>
      </c>
      <c r="G98" s="141">
        <f>F98*E98</f>
        <v>2076.5325875391995</v>
      </c>
      <c r="H98" s="135">
        <v>28</v>
      </c>
      <c r="I98" s="138"/>
      <c r="J98" s="137">
        <f>IF(E98=" "," ",E98*H98)</f>
        <v>112</v>
      </c>
      <c r="K98" s="138">
        <f t="shared" ref="K98" si="49">IF(E98=" "," ",E98*I98)</f>
        <v>0</v>
      </c>
      <c r="L98" s="137"/>
      <c r="M98" s="138"/>
      <c r="N98" s="138" t="s">
        <v>206</v>
      </c>
      <c r="O98" s="138"/>
    </row>
    <row r="99" spans="1:21" s="63" customFormat="1" ht="12.75" customHeight="1" x14ac:dyDescent="0.2">
      <c r="A99" s="139"/>
      <c r="B99" s="238" t="s">
        <v>71</v>
      </c>
      <c r="C99" s="239"/>
      <c r="D99" s="53"/>
      <c r="E99" s="140"/>
      <c r="F99" s="134"/>
      <c r="G99" s="141"/>
      <c r="H99" s="135"/>
      <c r="I99" s="138"/>
      <c r="J99" s="145">
        <f t="shared" si="43"/>
        <v>0</v>
      </c>
      <c r="K99" s="146">
        <f t="shared" si="44"/>
        <v>0</v>
      </c>
      <c r="L99" s="137"/>
      <c r="M99" s="138"/>
      <c r="N99" s="138"/>
      <c r="O99" s="138"/>
    </row>
    <row r="100" spans="1:21" s="200" customFormat="1" ht="22.5" x14ac:dyDescent="0.2">
      <c r="A100" s="58"/>
      <c r="B100" s="142" t="s">
        <v>340</v>
      </c>
      <c r="C100" s="74" t="s">
        <v>250</v>
      </c>
      <c r="D100" s="53" t="s">
        <v>120</v>
      </c>
      <c r="E100" s="140">
        <v>2</v>
      </c>
      <c r="F100" s="134">
        <v>510.9480121535999</v>
      </c>
      <c r="G100" s="141">
        <f>F100*E100</f>
        <v>1021.8960243071998</v>
      </c>
      <c r="H100" s="201">
        <v>32</v>
      </c>
      <c r="I100" s="197"/>
      <c r="J100" s="198">
        <f t="shared" si="43"/>
        <v>64</v>
      </c>
      <c r="K100" s="197">
        <f t="shared" si="44"/>
        <v>0</v>
      </c>
      <c r="L100" s="198" t="s">
        <v>206</v>
      </c>
      <c r="M100" s="197"/>
      <c r="N100" s="197"/>
      <c r="O100" s="197"/>
      <c r="Q100" s="94"/>
      <c r="U100" s="94"/>
    </row>
    <row r="101" spans="1:21" s="200" customFormat="1" ht="22.5" x14ac:dyDescent="0.2">
      <c r="A101" s="58"/>
      <c r="B101" s="142" t="s">
        <v>341</v>
      </c>
      <c r="C101" s="74" t="s">
        <v>251</v>
      </c>
      <c r="D101" s="53" t="s">
        <v>120</v>
      </c>
      <c r="E101" s="140">
        <v>2</v>
      </c>
      <c r="F101" s="134">
        <v>668.93391993119985</v>
      </c>
      <c r="G101" s="141">
        <f>F101*E101</f>
        <v>1337.8678398623997</v>
      </c>
      <c r="H101" s="201">
        <v>46</v>
      </c>
      <c r="I101" s="197"/>
      <c r="J101" s="198">
        <f t="shared" si="43"/>
        <v>92</v>
      </c>
      <c r="K101" s="197">
        <f t="shared" si="44"/>
        <v>0</v>
      </c>
      <c r="L101" s="198"/>
      <c r="M101" s="197"/>
      <c r="N101" s="197" t="s">
        <v>206</v>
      </c>
      <c r="O101" s="197"/>
      <c r="Q101" s="94"/>
      <c r="U101" s="94"/>
    </row>
    <row r="102" spans="1:21" s="63" customFormat="1" hidden="1" x14ac:dyDescent="0.2">
      <c r="A102" s="58"/>
      <c r="B102" s="132" t="s">
        <v>86</v>
      </c>
      <c r="C102" s="126" t="s">
        <v>87</v>
      </c>
      <c r="D102" s="53"/>
      <c r="E102" s="140"/>
      <c r="F102" s="134"/>
      <c r="G102" s="141"/>
      <c r="H102" s="143"/>
      <c r="I102" s="146"/>
      <c r="J102" s="145">
        <f t="shared" si="43"/>
        <v>0</v>
      </c>
      <c r="K102" s="146">
        <f t="shared" si="44"/>
        <v>0</v>
      </c>
      <c r="L102" s="145"/>
      <c r="M102" s="146"/>
      <c r="N102" s="146"/>
      <c r="O102" s="146"/>
    </row>
    <row r="103" spans="1:21" s="63" customFormat="1" hidden="1" x14ac:dyDescent="0.2">
      <c r="A103" s="58"/>
      <c r="B103" s="142" t="s">
        <v>88</v>
      </c>
      <c r="C103" s="74" t="s">
        <v>252</v>
      </c>
      <c r="D103" s="53" t="s">
        <v>120</v>
      </c>
      <c r="E103" s="140">
        <v>0</v>
      </c>
      <c r="F103" s="134">
        <v>5.31</v>
      </c>
      <c r="G103" s="141">
        <f t="shared" ref="G103:G106" si="50">F103*E103</f>
        <v>0</v>
      </c>
      <c r="H103" s="147">
        <v>0.33800000000000002</v>
      </c>
      <c r="I103" s="146"/>
      <c r="J103" s="145">
        <f t="shared" si="43"/>
        <v>0</v>
      </c>
      <c r="K103" s="146">
        <f t="shared" si="44"/>
        <v>0</v>
      </c>
      <c r="L103" s="145" t="s">
        <v>206</v>
      </c>
      <c r="M103" s="146"/>
      <c r="N103" s="146"/>
      <c r="O103" s="146"/>
    </row>
    <row r="104" spans="1:21" s="63" customFormat="1" hidden="1" x14ac:dyDescent="0.2">
      <c r="A104" s="58"/>
      <c r="B104" s="142" t="s">
        <v>89</v>
      </c>
      <c r="C104" s="74" t="s">
        <v>254</v>
      </c>
      <c r="D104" s="53" t="s">
        <v>120</v>
      </c>
      <c r="E104" s="140">
        <v>0</v>
      </c>
      <c r="F104" s="134">
        <v>5.31</v>
      </c>
      <c r="G104" s="141">
        <f t="shared" si="50"/>
        <v>0</v>
      </c>
      <c r="H104" s="147">
        <v>0.33300000000000002</v>
      </c>
      <c r="I104" s="146"/>
      <c r="J104" s="145">
        <f t="shared" si="43"/>
        <v>0</v>
      </c>
      <c r="K104" s="146">
        <f t="shared" si="44"/>
        <v>0</v>
      </c>
      <c r="L104" s="145"/>
      <c r="M104" s="146"/>
      <c r="N104" s="146" t="s">
        <v>206</v>
      </c>
      <c r="O104" s="146"/>
    </row>
    <row r="105" spans="1:21" s="57" customFormat="1" hidden="1" x14ac:dyDescent="0.2">
      <c r="A105" s="58"/>
      <c r="B105" s="142" t="s">
        <v>75</v>
      </c>
      <c r="C105" s="74" t="s">
        <v>255</v>
      </c>
      <c r="D105" s="53" t="s">
        <v>120</v>
      </c>
      <c r="E105" s="140">
        <v>0</v>
      </c>
      <c r="F105" s="134">
        <v>9.16</v>
      </c>
      <c r="G105" s="141">
        <f t="shared" si="50"/>
        <v>0</v>
      </c>
      <c r="H105" s="147">
        <v>0.55000000000000004</v>
      </c>
      <c r="I105" s="146"/>
      <c r="J105" s="145">
        <f t="shared" si="43"/>
        <v>0</v>
      </c>
      <c r="K105" s="146">
        <f t="shared" si="44"/>
        <v>0</v>
      </c>
      <c r="L105" s="145"/>
      <c r="M105" s="146"/>
      <c r="N105" s="146" t="s">
        <v>206</v>
      </c>
      <c r="O105" s="146"/>
    </row>
    <row r="106" spans="1:21" s="57" customFormat="1" hidden="1" x14ac:dyDescent="0.2">
      <c r="A106" s="58"/>
      <c r="B106" s="142" t="s">
        <v>76</v>
      </c>
      <c r="C106" s="74" t="s">
        <v>256</v>
      </c>
      <c r="D106" s="53" t="s">
        <v>120</v>
      </c>
      <c r="E106" s="140">
        <v>0</v>
      </c>
      <c r="F106" s="134">
        <v>8.64</v>
      </c>
      <c r="G106" s="141">
        <f t="shared" si="50"/>
        <v>0</v>
      </c>
      <c r="H106" s="147">
        <v>0.55000000000000004</v>
      </c>
      <c r="I106" s="146"/>
      <c r="J106" s="145">
        <f t="shared" si="43"/>
        <v>0</v>
      </c>
      <c r="K106" s="146">
        <f t="shared" si="44"/>
        <v>0</v>
      </c>
      <c r="L106" s="145"/>
      <c r="M106" s="146"/>
      <c r="N106" s="146" t="s">
        <v>206</v>
      </c>
      <c r="O106" s="146"/>
    </row>
    <row r="107" spans="1:21" s="57" customFormat="1" hidden="1" x14ac:dyDescent="0.2">
      <c r="A107" s="50"/>
      <c r="B107" s="132" t="s">
        <v>77</v>
      </c>
      <c r="C107" s="126" t="s">
        <v>78</v>
      </c>
      <c r="D107" s="53"/>
      <c r="E107" s="140"/>
      <c r="F107" s="134"/>
      <c r="G107" s="141"/>
      <c r="H107" s="143"/>
      <c r="I107" s="146"/>
      <c r="J107" s="145">
        <f t="shared" si="43"/>
        <v>0</v>
      </c>
      <c r="K107" s="146">
        <f t="shared" si="44"/>
        <v>0</v>
      </c>
      <c r="L107" s="145"/>
      <c r="M107" s="146"/>
      <c r="N107" s="146"/>
      <c r="O107" s="146"/>
    </row>
    <row r="108" spans="1:21" s="57" customFormat="1" hidden="1" x14ac:dyDescent="0.2">
      <c r="A108" s="58"/>
      <c r="B108" s="142" t="s">
        <v>79</v>
      </c>
      <c r="C108" s="74" t="s">
        <v>257</v>
      </c>
      <c r="D108" s="53" t="s">
        <v>120</v>
      </c>
      <c r="E108" s="140">
        <v>0</v>
      </c>
      <c r="F108" s="134">
        <v>2.39</v>
      </c>
      <c r="G108" s="141">
        <f t="shared" ref="G108:G111" si="51">F108*E108</f>
        <v>0</v>
      </c>
      <c r="H108" s="147">
        <v>0.06</v>
      </c>
      <c r="I108" s="146"/>
      <c r="J108" s="145">
        <f t="shared" si="43"/>
        <v>0</v>
      </c>
      <c r="K108" s="146">
        <f t="shared" si="44"/>
        <v>0</v>
      </c>
      <c r="L108" s="145" t="s">
        <v>206</v>
      </c>
      <c r="M108" s="146"/>
      <c r="N108" s="146"/>
      <c r="O108" s="146"/>
    </row>
    <row r="109" spans="1:21" s="57" customFormat="1" hidden="1" x14ac:dyDescent="0.2">
      <c r="A109" s="58"/>
      <c r="B109" s="142" t="s">
        <v>80</v>
      </c>
      <c r="C109" s="74" t="s">
        <v>259</v>
      </c>
      <c r="D109" s="53" t="s">
        <v>120</v>
      </c>
      <c r="E109" s="140">
        <v>0</v>
      </c>
      <c r="F109" s="134">
        <v>6.11</v>
      </c>
      <c r="G109" s="141">
        <f t="shared" si="51"/>
        <v>0</v>
      </c>
      <c r="H109" s="147">
        <v>0.14000000000000001</v>
      </c>
      <c r="I109" s="146"/>
      <c r="J109" s="145">
        <f t="shared" si="43"/>
        <v>0</v>
      </c>
      <c r="K109" s="146">
        <f t="shared" si="44"/>
        <v>0</v>
      </c>
      <c r="L109" s="145"/>
      <c r="M109" s="146"/>
      <c r="N109" s="146" t="s">
        <v>206</v>
      </c>
      <c r="O109" s="146"/>
    </row>
    <row r="110" spans="1:21" s="57" customFormat="1" hidden="1" x14ac:dyDescent="0.2">
      <c r="A110" s="58"/>
      <c r="B110" s="142" t="s">
        <v>81</v>
      </c>
      <c r="C110" s="74" t="s">
        <v>260</v>
      </c>
      <c r="D110" s="53" t="s">
        <v>120</v>
      </c>
      <c r="E110" s="140">
        <v>0</v>
      </c>
      <c r="F110" s="134">
        <v>35.89</v>
      </c>
      <c r="G110" s="141">
        <f t="shared" si="51"/>
        <v>0</v>
      </c>
      <c r="H110" s="147">
        <v>0.2</v>
      </c>
      <c r="I110" s="146"/>
      <c r="J110" s="145">
        <f t="shared" si="43"/>
        <v>0</v>
      </c>
      <c r="K110" s="146">
        <f t="shared" si="44"/>
        <v>0</v>
      </c>
      <c r="L110" s="145"/>
      <c r="M110" s="146"/>
      <c r="N110" s="146" t="s">
        <v>206</v>
      </c>
      <c r="O110" s="146"/>
    </row>
    <row r="111" spans="1:21" s="57" customFormat="1" hidden="1" x14ac:dyDescent="0.2">
      <c r="A111" s="58"/>
      <c r="B111" s="142" t="s">
        <v>82</v>
      </c>
      <c r="C111" s="74" t="s">
        <v>261</v>
      </c>
      <c r="D111" s="53" t="s">
        <v>120</v>
      </c>
      <c r="E111" s="140">
        <v>0</v>
      </c>
      <c r="F111" s="134">
        <v>63.79</v>
      </c>
      <c r="G111" s="141">
        <f t="shared" si="51"/>
        <v>0</v>
      </c>
      <c r="H111" s="147">
        <v>0.32</v>
      </c>
      <c r="I111" s="146"/>
      <c r="J111" s="145">
        <f t="shared" si="43"/>
        <v>0</v>
      </c>
      <c r="K111" s="146">
        <f t="shared" si="44"/>
        <v>0</v>
      </c>
      <c r="L111" s="145"/>
      <c r="M111" s="146"/>
      <c r="N111" s="146" t="s">
        <v>206</v>
      </c>
      <c r="O111" s="146"/>
    </row>
    <row r="112" spans="1:21" s="192" customFormat="1" ht="12.75" customHeight="1" x14ac:dyDescent="0.2">
      <c r="A112" s="50"/>
      <c r="B112" s="238" t="s">
        <v>53</v>
      </c>
      <c r="C112" s="239"/>
      <c r="D112" s="53"/>
      <c r="E112" s="133"/>
      <c r="F112" s="134"/>
      <c r="G112" s="82"/>
      <c r="H112" s="135"/>
      <c r="I112" s="138"/>
      <c r="J112" s="137"/>
      <c r="K112" s="138">
        <f t="shared" si="44"/>
        <v>0</v>
      </c>
      <c r="L112" s="137"/>
      <c r="M112" s="138"/>
      <c r="N112" s="138"/>
      <c r="O112" s="138"/>
    </row>
    <row r="113" spans="1:21" s="192" customFormat="1" ht="12.75" customHeight="1" x14ac:dyDescent="0.2">
      <c r="A113" s="67"/>
      <c r="B113" s="238" t="s">
        <v>54</v>
      </c>
      <c r="C113" s="239"/>
      <c r="D113" s="53"/>
      <c r="E113" s="133"/>
      <c r="F113" s="134"/>
      <c r="G113" s="82"/>
      <c r="H113" s="135"/>
      <c r="I113" s="138"/>
      <c r="J113" s="137"/>
      <c r="K113" s="138">
        <f t="shared" si="44"/>
        <v>0</v>
      </c>
      <c r="L113" s="137"/>
      <c r="M113" s="138"/>
      <c r="N113" s="138"/>
      <c r="O113" s="138"/>
    </row>
    <row r="114" spans="1:21" s="192" customFormat="1" ht="22.5" x14ac:dyDescent="0.2">
      <c r="A114" s="58"/>
      <c r="B114" s="142" t="s">
        <v>342</v>
      </c>
      <c r="C114" s="74" t="s">
        <v>262</v>
      </c>
      <c r="D114" s="53" t="s">
        <v>120</v>
      </c>
      <c r="E114" s="140">
        <v>1</v>
      </c>
      <c r="F114" s="134">
        <v>1618.4328350511998</v>
      </c>
      <c r="G114" s="141">
        <f>F114*E114</f>
        <v>1618.4328350511998</v>
      </c>
      <c r="H114" s="135">
        <v>35</v>
      </c>
      <c r="I114" s="138"/>
      <c r="J114" s="137">
        <f>IF(E114=" "," ",E114*H114)</f>
        <v>35</v>
      </c>
      <c r="K114" s="138">
        <f t="shared" si="44"/>
        <v>0</v>
      </c>
      <c r="L114" s="137"/>
      <c r="M114" s="138"/>
      <c r="N114" s="138" t="s">
        <v>206</v>
      </c>
      <c r="O114" s="138"/>
      <c r="Q114" s="94"/>
      <c r="U114" s="94"/>
    </row>
    <row r="115" spans="1:21" s="73" customFormat="1" ht="12.75" customHeight="1" x14ac:dyDescent="0.2">
      <c r="A115" s="50"/>
      <c r="B115" s="238" t="s">
        <v>122</v>
      </c>
      <c r="C115" s="239"/>
      <c r="D115" s="53"/>
      <c r="E115" s="140"/>
      <c r="F115" s="134"/>
      <c r="G115" s="141"/>
      <c r="H115" s="135"/>
      <c r="I115" s="138"/>
      <c r="J115" s="145">
        <f t="shared" si="43"/>
        <v>0</v>
      </c>
      <c r="K115" s="146">
        <f t="shared" si="44"/>
        <v>0</v>
      </c>
      <c r="L115" s="137"/>
      <c r="M115" s="138"/>
      <c r="N115" s="138"/>
      <c r="O115" s="138"/>
    </row>
    <row r="116" spans="1:21" ht="12.75" customHeight="1" x14ac:dyDescent="0.2">
      <c r="A116" s="50"/>
      <c r="B116" s="238" t="s">
        <v>56</v>
      </c>
      <c r="C116" s="239"/>
      <c r="D116" s="53"/>
      <c r="E116" s="140"/>
      <c r="F116" s="134"/>
      <c r="G116" s="141"/>
      <c r="H116" s="135"/>
      <c r="I116" s="138"/>
      <c r="J116" s="145">
        <f t="shared" si="43"/>
        <v>0</v>
      </c>
      <c r="K116" s="146">
        <f t="shared" si="44"/>
        <v>0</v>
      </c>
      <c r="L116" s="137"/>
      <c r="M116" s="138"/>
      <c r="N116" s="138"/>
      <c r="O116" s="138"/>
    </row>
    <row r="117" spans="1:21" s="94" customFormat="1" ht="22.5" x14ac:dyDescent="0.2">
      <c r="A117" s="58"/>
      <c r="B117" s="142" t="s">
        <v>326</v>
      </c>
      <c r="C117" s="74" t="s">
        <v>224</v>
      </c>
      <c r="D117" s="53" t="s">
        <v>120</v>
      </c>
      <c r="E117" s="140">
        <v>1</v>
      </c>
      <c r="F117" s="134">
        <v>6551.8918088399996</v>
      </c>
      <c r="G117" s="141">
        <f>F117*E117</f>
        <v>6551.8918088399996</v>
      </c>
      <c r="H117" s="135">
        <v>113</v>
      </c>
      <c r="I117" s="138"/>
      <c r="J117" s="145">
        <f t="shared" si="43"/>
        <v>113</v>
      </c>
      <c r="K117" s="146">
        <f t="shared" si="44"/>
        <v>0</v>
      </c>
      <c r="L117" s="137" t="s">
        <v>206</v>
      </c>
      <c r="M117" s="138"/>
      <c r="N117" s="138"/>
      <c r="O117" s="138"/>
    </row>
    <row r="118" spans="1:21" s="94" customFormat="1" ht="22.5" x14ac:dyDescent="0.2">
      <c r="A118" s="58"/>
      <c r="B118" s="142" t="s">
        <v>326</v>
      </c>
      <c r="C118" s="74" t="s">
        <v>264</v>
      </c>
      <c r="D118" s="53" t="s">
        <v>120</v>
      </c>
      <c r="E118" s="140">
        <v>1</v>
      </c>
      <c r="F118" s="134">
        <v>6551.8918088399996</v>
      </c>
      <c r="G118" s="141">
        <f>F118*E118</f>
        <v>6551.8918088399996</v>
      </c>
      <c r="H118" s="135">
        <v>113</v>
      </c>
      <c r="I118" s="138"/>
      <c r="J118" s="145">
        <f t="shared" ref="J118" si="52">IF(E118=" "," ",E118*H118)</f>
        <v>113</v>
      </c>
      <c r="K118" s="146">
        <f t="shared" ref="K118" si="53">IF(E118=" "," ",E118*I118)</f>
        <v>0</v>
      </c>
      <c r="L118" s="137" t="s">
        <v>206</v>
      </c>
      <c r="M118" s="138"/>
      <c r="N118" s="138"/>
      <c r="O118" s="138"/>
    </row>
    <row r="119" spans="1:21" s="200" customFormat="1" ht="12.75" customHeight="1" x14ac:dyDescent="0.2">
      <c r="A119" s="50"/>
      <c r="B119" s="238" t="s">
        <v>30</v>
      </c>
      <c r="C119" s="239"/>
      <c r="D119" s="53"/>
      <c r="E119" s="140"/>
      <c r="F119" s="134"/>
      <c r="G119" s="141"/>
      <c r="H119" s="201"/>
      <c r="I119" s="197"/>
      <c r="J119" s="198">
        <f t="shared" si="43"/>
        <v>0</v>
      </c>
      <c r="K119" s="197">
        <f t="shared" si="44"/>
        <v>0</v>
      </c>
      <c r="L119" s="198"/>
      <c r="M119" s="197"/>
      <c r="N119" s="197"/>
      <c r="O119" s="197"/>
    </row>
    <row r="120" spans="1:21" s="200" customFormat="1" ht="23.25" thickBot="1" x14ac:dyDescent="0.25">
      <c r="A120" s="58"/>
      <c r="B120" s="142" t="s">
        <v>343</v>
      </c>
      <c r="C120" s="74" t="s">
        <v>266</v>
      </c>
      <c r="D120" s="53" t="s">
        <v>120</v>
      </c>
      <c r="E120" s="140">
        <v>2</v>
      </c>
      <c r="F120" s="134">
        <v>1227.1181932575998</v>
      </c>
      <c r="G120" s="141">
        <f>F120*E120</f>
        <v>2454.2363865151997</v>
      </c>
      <c r="H120" s="201">
        <v>59</v>
      </c>
      <c r="I120" s="197"/>
      <c r="J120" s="198">
        <f t="shared" si="43"/>
        <v>118</v>
      </c>
      <c r="K120" s="197">
        <f t="shared" si="44"/>
        <v>0</v>
      </c>
      <c r="L120" s="198"/>
      <c r="M120" s="197"/>
      <c r="N120" s="197" t="s">
        <v>206</v>
      </c>
      <c r="O120" s="197"/>
      <c r="Q120" s="94"/>
      <c r="U120" s="94"/>
    </row>
    <row r="121" spans="1:21" s="94" customFormat="1" ht="12.75" customHeight="1" thickTop="1" thickBot="1" x14ac:dyDescent="0.25">
      <c r="A121" s="234" t="s">
        <v>217</v>
      </c>
      <c r="B121" s="235"/>
      <c r="C121" s="235"/>
      <c r="D121" s="235"/>
      <c r="E121" s="169"/>
      <c r="F121" s="75"/>
      <c r="G121" s="76">
        <f>SUM(G81:G120)</f>
        <v>36556.628041001597</v>
      </c>
      <c r="H121" s="232" t="s">
        <v>5</v>
      </c>
      <c r="I121" s="233"/>
      <c r="J121" s="149">
        <f>SUM(J80:J120)</f>
        <v>1462.1000000000001</v>
      </c>
      <c r="K121" s="150">
        <f>SUM(K80:K120)</f>
        <v>0</v>
      </c>
      <c r="L121" s="149">
        <f>SUMIF(L85:L120,"x",$J$85:$J$120)</f>
        <v>386</v>
      </c>
      <c r="M121" s="149">
        <f>SUMIF(M85:M120,"x",$K$85:$K$120)</f>
        <v>0</v>
      </c>
      <c r="N121" s="150">
        <f>SUMIF(N85:N120,"x",$J$85:$J$120)</f>
        <v>750.5</v>
      </c>
      <c r="O121" s="150">
        <f>SUMIF(M85:M120,"x",$J$85:$J$120)</f>
        <v>0</v>
      </c>
    </row>
    <row r="122" spans="1:21" ht="12.75" hidden="1" thickTop="1" thickBot="1" x14ac:dyDescent="0.25">
      <c r="A122" s="43"/>
      <c r="B122" s="44"/>
      <c r="C122" s="122" t="s">
        <v>207</v>
      </c>
      <c r="D122" s="46"/>
      <c r="E122" s="47"/>
      <c r="F122" s="48"/>
      <c r="G122" s="49"/>
    </row>
    <row r="123" spans="1:21" s="57" customFormat="1" ht="12.75" hidden="1" thickTop="1" thickBot="1" x14ac:dyDescent="0.25">
      <c r="A123" s="50"/>
      <c r="B123" s="132" t="s">
        <v>124</v>
      </c>
      <c r="C123" s="126" t="e">
        <f>VLOOKUP(B123,#REF!,2,0)</f>
        <v>#REF!</v>
      </c>
      <c r="D123" s="53"/>
      <c r="E123" s="133"/>
      <c r="F123" s="134"/>
      <c r="G123" s="82"/>
      <c r="H123" s="154"/>
      <c r="I123" s="155"/>
      <c r="J123" s="156"/>
      <c r="K123" s="155">
        <f t="shared" ref="K123" si="54">IF(E123=" "," ",E123*I123)</f>
        <v>0</v>
      </c>
      <c r="L123" s="156"/>
      <c r="M123" s="155"/>
      <c r="N123" s="155"/>
      <c r="O123" s="155"/>
    </row>
    <row r="124" spans="1:21" s="63" customFormat="1" ht="12.75" hidden="1" thickTop="1" thickBot="1" x14ac:dyDescent="0.25">
      <c r="A124" s="50"/>
      <c r="B124" s="132" t="s">
        <v>126</v>
      </c>
      <c r="C124" s="126" t="e">
        <f>VLOOKUP(B124,#REF!,2,0)</f>
        <v>#REF!</v>
      </c>
      <c r="D124" s="53"/>
      <c r="E124" s="140"/>
      <c r="F124" s="134"/>
      <c r="G124" s="141"/>
      <c r="H124" s="143"/>
      <c r="I124" s="146"/>
      <c r="J124" s="145"/>
      <c r="K124" s="146">
        <f t="shared" ref="K124:K125" si="55">IF(E124=" "," ",E124*I124)</f>
        <v>0</v>
      </c>
      <c r="L124" s="145"/>
      <c r="M124" s="146"/>
      <c r="N124" s="146"/>
      <c r="O124" s="146"/>
    </row>
    <row r="125" spans="1:21" s="63" customFormat="1" ht="12.75" hidden="1" thickTop="1" thickBot="1" x14ac:dyDescent="0.25">
      <c r="A125" s="170"/>
      <c r="B125" s="171" t="s">
        <v>74</v>
      </c>
      <c r="C125" s="172" t="e">
        <f>VLOOKUP(B125,#REF!,2,0)</f>
        <v>#REF!</v>
      </c>
      <c r="D125" s="173" t="e">
        <f>VLOOKUP(B125,#REF!,3,0)</f>
        <v>#REF!</v>
      </c>
      <c r="E125" s="140">
        <v>0</v>
      </c>
      <c r="F125" s="134" t="e">
        <f>VLOOKUP(B125,#REF!,4,0)</f>
        <v>#REF!</v>
      </c>
      <c r="G125" s="141" t="e">
        <f>F125*E125</f>
        <v>#REF!</v>
      </c>
      <c r="H125" s="143">
        <v>90.9</v>
      </c>
      <c r="I125" s="146"/>
      <c r="J125" s="145">
        <f>IF(E125=" "," ",E125*H125)</f>
        <v>0</v>
      </c>
      <c r="K125" s="146">
        <f t="shared" si="55"/>
        <v>0</v>
      </c>
      <c r="L125" s="145"/>
      <c r="M125" s="146"/>
      <c r="N125" s="146" t="s">
        <v>206</v>
      </c>
      <c r="O125" s="146"/>
    </row>
    <row r="126" spans="1:21" s="94" customFormat="1" ht="14.25" hidden="1" customHeight="1" thickTop="1" thickBot="1" x14ac:dyDescent="0.25">
      <c r="A126" s="236" t="s">
        <v>209</v>
      </c>
      <c r="B126" s="237"/>
      <c r="C126" s="237"/>
      <c r="D126" s="237"/>
      <c r="E126" s="169"/>
      <c r="F126" s="75"/>
      <c r="G126" s="76" t="e">
        <f>SUM(G123:G125)</f>
        <v>#REF!</v>
      </c>
      <c r="H126" s="232" t="s">
        <v>5</v>
      </c>
      <c r="I126" s="233"/>
      <c r="J126" s="149">
        <f>SUM(J124:J125)</f>
        <v>0</v>
      </c>
      <c r="K126" s="150">
        <f>SUM(K124:K125)</f>
        <v>0</v>
      </c>
      <c r="L126" s="149">
        <f>SUMIF(L124:L125,"x",$J$124:$J$125)</f>
        <v>0</v>
      </c>
      <c r="M126" s="149">
        <f>SUMIF(M124:M125,"x",$K$124:$K$125)</f>
        <v>0</v>
      </c>
      <c r="N126" s="150">
        <f>SUMIF(N124:N125,"x",$J$124:$J$125)</f>
        <v>0</v>
      </c>
      <c r="O126" s="150">
        <f>SUMIF(O124:O125,"x",$K$124:$K$125)</f>
        <v>0</v>
      </c>
    </row>
    <row r="127" spans="1:21" s="94" customFormat="1" ht="12.75" hidden="1" thickTop="1" thickBot="1" x14ac:dyDescent="0.25">
      <c r="A127" s="43"/>
      <c r="B127" s="44"/>
      <c r="C127" s="122" t="s">
        <v>215</v>
      </c>
      <c r="D127" s="46"/>
      <c r="E127" s="47"/>
      <c r="F127" s="48"/>
      <c r="G127" s="49"/>
      <c r="H127" s="157"/>
      <c r="I127" s="146"/>
      <c r="J127" s="145"/>
      <c r="K127" s="146"/>
      <c r="L127" s="145"/>
      <c r="M127" s="146"/>
      <c r="N127" s="146"/>
      <c r="O127" s="146"/>
    </row>
    <row r="128" spans="1:21" s="94" customFormat="1" ht="12.75" hidden="1" thickTop="1" thickBot="1" x14ac:dyDescent="0.25">
      <c r="A128" s="50"/>
      <c r="B128" s="132" t="s">
        <v>136</v>
      </c>
      <c r="C128" s="126" t="e">
        <f>VLOOKUP(B128,#REF!,2,0)</f>
        <v>#REF!</v>
      </c>
      <c r="D128" s="53"/>
      <c r="E128" s="140"/>
      <c r="F128" s="134"/>
      <c r="G128" s="82"/>
      <c r="H128" s="157"/>
      <c r="I128" s="146"/>
      <c r="J128" s="145"/>
      <c r="K128" s="146"/>
      <c r="L128" s="145"/>
      <c r="M128" s="146"/>
      <c r="N128" s="146"/>
      <c r="O128" s="146"/>
    </row>
    <row r="129" spans="1:15" s="94" customFormat="1" ht="12.75" hidden="1" thickTop="1" thickBot="1" x14ac:dyDescent="0.25">
      <c r="A129" s="50"/>
      <c r="B129" s="132" t="s">
        <v>31</v>
      </c>
      <c r="C129" s="126" t="e">
        <f>VLOOKUP(B129,#REF!,2,0)</f>
        <v>#REF!</v>
      </c>
      <c r="D129" s="53"/>
      <c r="E129" s="140"/>
      <c r="F129" s="134"/>
      <c r="G129" s="141"/>
      <c r="H129" s="157"/>
      <c r="I129" s="146"/>
      <c r="J129" s="145"/>
      <c r="K129" s="146"/>
      <c r="L129" s="145"/>
      <c r="M129" s="146"/>
      <c r="N129" s="146"/>
      <c r="O129" s="146"/>
    </row>
    <row r="130" spans="1:15" s="94" customFormat="1" ht="12.75" hidden="1" thickTop="1" thickBot="1" x14ac:dyDescent="0.25">
      <c r="A130" s="58"/>
      <c r="B130" s="142" t="s">
        <v>33</v>
      </c>
      <c r="C130" s="74" t="e">
        <f>VLOOKUP(B130,#REF!,2,0)</f>
        <v>#REF!</v>
      </c>
      <c r="D130" s="53" t="e">
        <f>VLOOKUP(B130,#REF!,3,0)</f>
        <v>#REF!</v>
      </c>
      <c r="E130" s="140">
        <v>0</v>
      </c>
      <c r="F130" s="134" t="e">
        <f>VLOOKUP(B130,#REF!,4,0)</f>
        <v>#REF!</v>
      </c>
      <c r="G130" s="141" t="e">
        <f>F130*E130</f>
        <v>#REF!</v>
      </c>
      <c r="H130" s="157"/>
      <c r="I130" s="146"/>
      <c r="J130" s="145"/>
      <c r="K130" s="146"/>
      <c r="L130" s="145"/>
      <c r="M130" s="146"/>
      <c r="N130" s="146"/>
      <c r="O130" s="146"/>
    </row>
    <row r="131" spans="1:15" s="94" customFormat="1" ht="12.75" hidden="1" thickTop="1" thickBot="1" x14ac:dyDescent="0.25">
      <c r="A131" s="50"/>
      <c r="B131" s="132" t="s">
        <v>34</v>
      </c>
      <c r="C131" s="126" t="e">
        <f>VLOOKUP(B131,#REF!,2,0)</f>
        <v>#REF!</v>
      </c>
      <c r="D131" s="53"/>
      <c r="E131" s="140"/>
      <c r="F131" s="134"/>
      <c r="G131" s="82"/>
      <c r="H131" s="157"/>
      <c r="I131" s="146"/>
      <c r="J131" s="145"/>
      <c r="K131" s="146"/>
      <c r="L131" s="145"/>
      <c r="M131" s="146"/>
      <c r="N131" s="146"/>
      <c r="O131" s="146"/>
    </row>
    <row r="132" spans="1:15" s="94" customFormat="1" ht="12.75" hidden="1" thickTop="1" thickBot="1" x14ac:dyDescent="0.25">
      <c r="A132" s="50"/>
      <c r="B132" s="132" t="s">
        <v>35</v>
      </c>
      <c r="C132" s="126" t="e">
        <f>VLOOKUP(B132,#REF!,2,0)</f>
        <v>#REF!</v>
      </c>
      <c r="D132" s="53"/>
      <c r="E132" s="140"/>
      <c r="F132" s="134"/>
      <c r="G132" s="141"/>
      <c r="H132" s="157"/>
      <c r="I132" s="146"/>
      <c r="J132" s="145"/>
      <c r="K132" s="146"/>
      <c r="L132" s="145"/>
      <c r="M132" s="146"/>
      <c r="N132" s="146"/>
      <c r="O132" s="146"/>
    </row>
    <row r="133" spans="1:15" s="94" customFormat="1" ht="12.75" hidden="1" thickTop="1" thickBot="1" x14ac:dyDescent="0.25">
      <c r="A133" s="58"/>
      <c r="B133" s="142" t="s">
        <v>36</v>
      </c>
      <c r="C133" s="74" t="e">
        <f>VLOOKUP(B133,#REF!,2,0)</f>
        <v>#REF!</v>
      </c>
      <c r="D133" s="53" t="e">
        <f>VLOOKUP(B133,#REF!,3,0)</f>
        <v>#REF!</v>
      </c>
      <c r="E133" s="140">
        <v>0</v>
      </c>
      <c r="F133" s="134" t="e">
        <f>VLOOKUP(B133,#REF!,4,0)</f>
        <v>#REF!</v>
      </c>
      <c r="G133" s="141" t="e">
        <f>F133*E133</f>
        <v>#REF!</v>
      </c>
      <c r="H133" s="157"/>
      <c r="I133" s="146"/>
      <c r="J133" s="145"/>
      <c r="K133" s="146"/>
      <c r="L133" s="145"/>
      <c r="M133" s="146"/>
      <c r="N133" s="146"/>
      <c r="O133" s="146"/>
    </row>
    <row r="134" spans="1:15" s="94" customFormat="1" ht="12.75" hidden="1" thickTop="1" thickBot="1" x14ac:dyDescent="0.25">
      <c r="A134" s="50"/>
      <c r="B134" s="132" t="s">
        <v>37</v>
      </c>
      <c r="C134" s="126" t="e">
        <f>VLOOKUP(B134,#REF!,2,0)</f>
        <v>#REF!</v>
      </c>
      <c r="D134" s="53"/>
      <c r="E134" s="140"/>
      <c r="F134" s="134"/>
      <c r="G134" s="141"/>
      <c r="H134" s="157"/>
      <c r="I134" s="146"/>
      <c r="J134" s="145"/>
      <c r="K134" s="146"/>
      <c r="L134" s="145"/>
      <c r="M134" s="146"/>
      <c r="N134" s="146"/>
      <c r="O134" s="146"/>
    </row>
    <row r="135" spans="1:15" s="94" customFormat="1" ht="12.75" hidden="1" thickTop="1" thickBot="1" x14ac:dyDescent="0.25">
      <c r="A135" s="58"/>
      <c r="B135" s="142" t="s">
        <v>38</v>
      </c>
      <c r="C135" s="74" t="e">
        <f>VLOOKUP(B135,#REF!,2,0)</f>
        <v>#REF!</v>
      </c>
      <c r="D135" s="53" t="e">
        <f>VLOOKUP(B135,#REF!,3,0)</f>
        <v>#REF!</v>
      </c>
      <c r="E135" s="140">
        <v>0</v>
      </c>
      <c r="F135" s="134" t="e">
        <f>VLOOKUP(B135,#REF!,4,0)</f>
        <v>#REF!</v>
      </c>
      <c r="G135" s="141" t="e">
        <f t="shared" ref="G135" si="56">F135*E135</f>
        <v>#REF!</v>
      </c>
      <c r="H135" s="157"/>
      <c r="I135" s="146"/>
      <c r="J135" s="145"/>
      <c r="K135" s="146"/>
      <c r="L135" s="145"/>
      <c r="M135" s="146"/>
      <c r="N135" s="146"/>
      <c r="O135" s="146"/>
    </row>
    <row r="136" spans="1:15" s="94" customFormat="1" ht="12.75" hidden="1" thickTop="1" thickBot="1" x14ac:dyDescent="0.25">
      <c r="A136" s="50"/>
      <c r="B136" s="132" t="s">
        <v>25</v>
      </c>
      <c r="C136" s="126" t="e">
        <f>VLOOKUP(B136,#REF!,2,0)</f>
        <v>#REF!</v>
      </c>
      <c r="D136" s="53"/>
      <c r="E136" s="140"/>
      <c r="F136" s="134"/>
      <c r="G136" s="141"/>
      <c r="H136" s="157"/>
      <c r="I136" s="146"/>
      <c r="J136" s="145"/>
      <c r="K136" s="146"/>
      <c r="L136" s="145"/>
      <c r="M136" s="146"/>
      <c r="N136" s="146"/>
      <c r="O136" s="146"/>
    </row>
    <row r="137" spans="1:15" s="94" customFormat="1" ht="12.75" hidden="1" thickTop="1" thickBot="1" x14ac:dyDescent="0.25">
      <c r="A137" s="50"/>
      <c r="B137" s="132" t="s">
        <v>39</v>
      </c>
      <c r="C137" s="126" t="e">
        <f>VLOOKUP(B137,#REF!,2,0)</f>
        <v>#REF!</v>
      </c>
      <c r="D137" s="53"/>
      <c r="E137" s="140"/>
      <c r="F137" s="134"/>
      <c r="G137" s="141"/>
      <c r="H137" s="157"/>
      <c r="I137" s="146"/>
      <c r="J137" s="145"/>
      <c r="K137" s="146"/>
      <c r="L137" s="145"/>
      <c r="M137" s="146"/>
      <c r="N137" s="146"/>
      <c r="O137" s="146"/>
    </row>
    <row r="138" spans="1:15" s="94" customFormat="1" ht="12.75" hidden="1" thickTop="1" thickBot="1" x14ac:dyDescent="0.25">
      <c r="A138" s="58"/>
      <c r="B138" s="142" t="s">
        <v>41</v>
      </c>
      <c r="C138" s="74" t="e">
        <f>VLOOKUP(B138,#REF!,2,0)</f>
        <v>#REF!</v>
      </c>
      <c r="D138" s="53" t="e">
        <f>VLOOKUP(B138,#REF!,3,0)</f>
        <v>#REF!</v>
      </c>
      <c r="E138" s="140">
        <v>0</v>
      </c>
      <c r="F138" s="134" t="e">
        <f>VLOOKUP(B138,#REF!,4,0)</f>
        <v>#REF!</v>
      </c>
      <c r="G138" s="141" t="e">
        <f t="shared" ref="G138" si="57">F138*E138</f>
        <v>#REF!</v>
      </c>
      <c r="H138" s="157"/>
      <c r="I138" s="146"/>
      <c r="J138" s="145"/>
      <c r="K138" s="146"/>
      <c r="L138" s="145"/>
      <c r="M138" s="146"/>
      <c r="N138" s="146"/>
      <c r="O138" s="146"/>
    </row>
    <row r="139" spans="1:15" s="94" customFormat="1" ht="12.75" hidden="1" thickTop="1" thickBot="1" x14ac:dyDescent="0.25">
      <c r="A139" s="50"/>
      <c r="B139" s="132" t="s">
        <v>42</v>
      </c>
      <c r="C139" s="126" t="e">
        <f>VLOOKUP(B139,#REF!,2,0)</f>
        <v>#REF!</v>
      </c>
      <c r="D139" s="53"/>
      <c r="E139" s="140"/>
      <c r="F139" s="134"/>
      <c r="G139" s="82"/>
      <c r="H139" s="157"/>
      <c r="I139" s="146"/>
      <c r="J139" s="145"/>
      <c r="K139" s="146"/>
      <c r="L139" s="145"/>
      <c r="M139" s="146"/>
      <c r="N139" s="146"/>
      <c r="O139" s="146"/>
    </row>
    <row r="140" spans="1:15" s="94" customFormat="1" ht="12.75" hidden="1" thickTop="1" thickBot="1" x14ac:dyDescent="0.25">
      <c r="A140" s="50"/>
      <c r="B140" s="132" t="s">
        <v>43</v>
      </c>
      <c r="C140" s="126" t="e">
        <f>VLOOKUP(B140,#REF!,2,0)</f>
        <v>#REF!</v>
      </c>
      <c r="D140" s="53"/>
      <c r="E140" s="140"/>
      <c r="F140" s="134"/>
      <c r="G140" s="141"/>
      <c r="H140" s="157"/>
      <c r="I140" s="146"/>
      <c r="J140" s="145"/>
      <c r="K140" s="146"/>
      <c r="L140" s="145"/>
      <c r="M140" s="146"/>
      <c r="N140" s="146"/>
      <c r="O140" s="146"/>
    </row>
    <row r="141" spans="1:15" s="94" customFormat="1" ht="12.75" hidden="1" thickTop="1" thickBot="1" x14ac:dyDescent="0.25">
      <c r="A141" s="58"/>
      <c r="B141" s="142" t="s">
        <v>44</v>
      </c>
      <c r="C141" s="74" t="e">
        <f>VLOOKUP(B141,#REF!,2,0)</f>
        <v>#REF!</v>
      </c>
      <c r="D141" s="53" t="e">
        <f>VLOOKUP(B141,#REF!,3,0)</f>
        <v>#REF!</v>
      </c>
      <c r="E141" s="140">
        <v>0</v>
      </c>
      <c r="F141" s="134" t="e">
        <f>VLOOKUP(B141,#REF!,4,0)</f>
        <v>#REF!</v>
      </c>
      <c r="G141" s="141" t="e">
        <f t="shared" ref="G141" si="58">F141*E141</f>
        <v>#REF!</v>
      </c>
      <c r="H141" s="157"/>
      <c r="I141" s="146"/>
      <c r="J141" s="145"/>
      <c r="K141" s="146"/>
      <c r="L141" s="145"/>
      <c r="M141" s="146"/>
      <c r="N141" s="146"/>
      <c r="O141" s="146"/>
    </row>
    <row r="142" spans="1:15" s="94" customFormat="1" ht="12.75" hidden="1" thickTop="1" thickBot="1" x14ac:dyDescent="0.25">
      <c r="A142" s="50"/>
      <c r="B142" s="132" t="s">
        <v>45</v>
      </c>
      <c r="C142" s="126" t="e">
        <f>VLOOKUP(B142,#REF!,2,0)</f>
        <v>#REF!</v>
      </c>
      <c r="D142" s="53"/>
      <c r="E142" s="140"/>
      <c r="F142" s="134"/>
      <c r="G142" s="141"/>
      <c r="H142" s="157"/>
      <c r="I142" s="146"/>
      <c r="J142" s="145"/>
      <c r="K142" s="146"/>
      <c r="L142" s="145"/>
      <c r="M142" s="146"/>
      <c r="N142" s="146"/>
      <c r="O142" s="146"/>
    </row>
    <row r="143" spans="1:15" s="94" customFormat="1" ht="12.75" hidden="1" thickTop="1" thickBot="1" x14ac:dyDescent="0.25">
      <c r="A143" s="58"/>
      <c r="B143" s="142" t="s">
        <v>46</v>
      </c>
      <c r="C143" s="74" t="e">
        <f>VLOOKUP(B143,#REF!,2,0)</f>
        <v>#REF!</v>
      </c>
      <c r="D143" s="53" t="e">
        <f>VLOOKUP(B143,#REF!,3,0)</f>
        <v>#REF!</v>
      </c>
      <c r="E143" s="140">
        <v>0</v>
      </c>
      <c r="F143" s="134" t="e">
        <f>VLOOKUP(B143,#REF!,4,0)</f>
        <v>#REF!</v>
      </c>
      <c r="G143" s="141" t="e">
        <f t="shared" ref="G143" si="59">F143*E143</f>
        <v>#REF!</v>
      </c>
      <c r="H143" s="157"/>
      <c r="I143" s="146"/>
      <c r="J143" s="145"/>
      <c r="K143" s="146"/>
      <c r="L143" s="145"/>
      <c r="M143" s="146"/>
      <c r="N143" s="146"/>
      <c r="O143" s="146"/>
    </row>
    <row r="144" spans="1:15" s="94" customFormat="1" ht="12.75" hidden="1" thickTop="1" thickBot="1" x14ac:dyDescent="0.25">
      <c r="A144" s="50"/>
      <c r="B144" s="132" t="s">
        <v>64</v>
      </c>
      <c r="C144" s="126" t="e">
        <f>VLOOKUP(B144,#REF!,2,0)</f>
        <v>#REF!</v>
      </c>
      <c r="D144" s="53"/>
      <c r="E144" s="140"/>
      <c r="F144" s="134"/>
      <c r="G144" s="141"/>
      <c r="H144" s="157"/>
      <c r="I144" s="146"/>
      <c r="J144" s="145"/>
      <c r="K144" s="146"/>
      <c r="L144" s="145"/>
      <c r="M144" s="146"/>
      <c r="N144" s="146"/>
      <c r="O144" s="146"/>
    </row>
    <row r="145" spans="1:15" s="94" customFormat="1" ht="12.75" hidden="1" thickTop="1" thickBot="1" x14ac:dyDescent="0.25">
      <c r="A145" s="58"/>
      <c r="B145" s="142" t="s">
        <v>65</v>
      </c>
      <c r="C145" s="74" t="e">
        <f>VLOOKUP(B145,#REF!,2,0)</f>
        <v>#REF!</v>
      </c>
      <c r="D145" s="53" t="e">
        <f>VLOOKUP(B145,#REF!,3,0)</f>
        <v>#REF!</v>
      </c>
      <c r="E145" s="140">
        <v>0</v>
      </c>
      <c r="F145" s="134" t="e">
        <f>VLOOKUP(B145,#REF!,4,0)</f>
        <v>#REF!</v>
      </c>
      <c r="G145" s="141" t="e">
        <f t="shared" ref="G145" si="60">F145*E145</f>
        <v>#REF!</v>
      </c>
      <c r="H145" s="157"/>
      <c r="I145" s="146"/>
      <c r="J145" s="145"/>
      <c r="K145" s="146"/>
      <c r="L145" s="145"/>
      <c r="M145" s="146"/>
      <c r="N145" s="146"/>
      <c r="O145" s="146"/>
    </row>
    <row r="146" spans="1:15" s="94" customFormat="1" ht="12.75" hidden="1" thickTop="1" thickBot="1" x14ac:dyDescent="0.25">
      <c r="A146" s="50"/>
      <c r="B146" s="132" t="s">
        <v>57</v>
      </c>
      <c r="C146" s="126" t="e">
        <f>VLOOKUP(B146,#REF!,2,0)</f>
        <v>#REF!</v>
      </c>
      <c r="D146" s="53"/>
      <c r="E146" s="140"/>
      <c r="F146" s="134"/>
      <c r="G146" s="141"/>
      <c r="H146" s="157"/>
      <c r="I146" s="146"/>
      <c r="J146" s="145"/>
      <c r="K146" s="146"/>
      <c r="L146" s="145"/>
      <c r="M146" s="146"/>
      <c r="N146" s="146"/>
      <c r="O146" s="146"/>
    </row>
    <row r="147" spans="1:15" s="94" customFormat="1" ht="12.75" hidden="1" thickTop="1" thickBot="1" x14ac:dyDescent="0.25">
      <c r="A147" s="58"/>
      <c r="B147" s="142" t="s">
        <v>59</v>
      </c>
      <c r="C147" s="74" t="e">
        <f>VLOOKUP(B147,#REF!,2,0)</f>
        <v>#REF!</v>
      </c>
      <c r="D147" s="53" t="e">
        <f>VLOOKUP(B147,#REF!,3,0)</f>
        <v>#REF!</v>
      </c>
      <c r="E147" s="140">
        <v>0</v>
      </c>
      <c r="F147" s="134" t="e">
        <f>VLOOKUP(B147,#REF!,4,0)</f>
        <v>#REF!</v>
      </c>
      <c r="G147" s="141" t="e">
        <f t="shared" ref="G147:G149" si="61">F147*E147</f>
        <v>#REF!</v>
      </c>
      <c r="H147" s="157"/>
      <c r="I147" s="146"/>
      <c r="J147" s="145"/>
      <c r="K147" s="146"/>
      <c r="L147" s="145"/>
      <c r="M147" s="146"/>
      <c r="N147" s="146"/>
      <c r="O147" s="146"/>
    </row>
    <row r="148" spans="1:15" s="94" customFormat="1" ht="12.75" hidden="1" thickTop="1" thickBot="1" x14ac:dyDescent="0.25">
      <c r="A148" s="58"/>
      <c r="B148" s="142" t="s">
        <v>60</v>
      </c>
      <c r="C148" s="74" t="e">
        <f>VLOOKUP(B148,#REF!,2,0)</f>
        <v>#REF!</v>
      </c>
      <c r="D148" s="53" t="e">
        <f>VLOOKUP(B148,#REF!,3,0)</f>
        <v>#REF!</v>
      </c>
      <c r="E148" s="140">
        <v>0</v>
      </c>
      <c r="F148" s="134" t="e">
        <f>VLOOKUP(B148,#REF!,4,0)</f>
        <v>#REF!</v>
      </c>
      <c r="G148" s="141" t="e">
        <f t="shared" si="61"/>
        <v>#REF!</v>
      </c>
      <c r="H148" s="157"/>
      <c r="I148" s="146"/>
      <c r="J148" s="145"/>
      <c r="K148" s="146"/>
      <c r="L148" s="145"/>
      <c r="M148" s="146"/>
      <c r="N148" s="146"/>
      <c r="O148" s="146"/>
    </row>
    <row r="149" spans="1:15" s="94" customFormat="1" ht="12.75" hidden="1" thickTop="1" thickBot="1" x14ac:dyDescent="0.25">
      <c r="A149" s="58"/>
      <c r="B149" s="142" t="s">
        <v>66</v>
      </c>
      <c r="C149" s="74" t="e">
        <f>VLOOKUP(B149,#REF!,2,0)</f>
        <v>#REF!</v>
      </c>
      <c r="D149" s="53" t="e">
        <f>VLOOKUP(B149,#REF!,3,0)</f>
        <v>#REF!</v>
      </c>
      <c r="E149" s="140">
        <v>0</v>
      </c>
      <c r="F149" s="134" t="e">
        <f>VLOOKUP(B149,#REF!,4,0)</f>
        <v>#REF!</v>
      </c>
      <c r="G149" s="141" t="e">
        <f t="shared" si="61"/>
        <v>#REF!</v>
      </c>
      <c r="H149" s="157"/>
      <c r="I149" s="146"/>
      <c r="J149" s="145"/>
      <c r="K149" s="146"/>
      <c r="L149" s="145"/>
      <c r="M149" s="146"/>
      <c r="N149" s="146"/>
      <c r="O149" s="146"/>
    </row>
    <row r="150" spans="1:15" s="94" customFormat="1" ht="12.75" hidden="1" thickTop="1" thickBot="1" x14ac:dyDescent="0.25">
      <c r="A150" s="50"/>
      <c r="B150" s="132" t="s">
        <v>67</v>
      </c>
      <c r="C150" s="126" t="e">
        <f>VLOOKUP(B150,#REF!,2,0)</f>
        <v>#REF!</v>
      </c>
      <c r="D150" s="53"/>
      <c r="E150" s="140"/>
      <c r="F150" s="134"/>
      <c r="G150" s="141"/>
      <c r="H150" s="157"/>
      <c r="I150" s="146"/>
      <c r="J150" s="145"/>
      <c r="K150" s="146"/>
      <c r="L150" s="145"/>
      <c r="M150" s="146"/>
      <c r="N150" s="146"/>
      <c r="O150" s="146"/>
    </row>
    <row r="151" spans="1:15" s="94" customFormat="1" ht="12.75" hidden="1" thickTop="1" thickBot="1" x14ac:dyDescent="0.25">
      <c r="A151" s="58"/>
      <c r="B151" s="142" t="s">
        <v>68</v>
      </c>
      <c r="C151" s="74" t="e">
        <f>VLOOKUP(B151,#REF!,2,0)</f>
        <v>#REF!</v>
      </c>
      <c r="D151" s="53" t="e">
        <f>VLOOKUP(B151,#REF!,3,0)</f>
        <v>#REF!</v>
      </c>
      <c r="E151" s="140">
        <v>0</v>
      </c>
      <c r="F151" s="134" t="e">
        <f>VLOOKUP(B151,#REF!,4,0)</f>
        <v>#REF!</v>
      </c>
      <c r="G151" s="141" t="e">
        <f t="shared" ref="G151" si="62">F151*E151</f>
        <v>#REF!</v>
      </c>
      <c r="H151" s="157"/>
      <c r="I151" s="146"/>
      <c r="J151" s="145"/>
      <c r="K151" s="146"/>
      <c r="L151" s="145"/>
      <c r="M151" s="146"/>
      <c r="N151" s="146"/>
      <c r="O151" s="146"/>
    </row>
    <row r="152" spans="1:15" s="94" customFormat="1" ht="12.75" hidden="1" thickTop="1" thickBot="1" x14ac:dyDescent="0.25">
      <c r="A152" s="50"/>
      <c r="B152" s="132" t="s">
        <v>69</v>
      </c>
      <c r="C152" s="126" t="e">
        <f>VLOOKUP(B152,#REF!,2,0)</f>
        <v>#REF!</v>
      </c>
      <c r="D152" s="53"/>
      <c r="E152" s="140"/>
      <c r="F152" s="134"/>
      <c r="G152" s="141"/>
      <c r="H152" s="157"/>
      <c r="I152" s="146"/>
      <c r="J152" s="145"/>
      <c r="K152" s="146"/>
      <c r="L152" s="145"/>
      <c r="M152" s="146"/>
      <c r="N152" s="146"/>
      <c r="O152" s="146"/>
    </row>
    <row r="153" spans="1:15" s="94" customFormat="1" ht="12.75" hidden="1" thickTop="1" thickBot="1" x14ac:dyDescent="0.25">
      <c r="A153" s="58"/>
      <c r="B153" s="142" t="s">
        <v>70</v>
      </c>
      <c r="C153" s="74" t="e">
        <f>VLOOKUP(B153,#REF!,2,0)</f>
        <v>#REF!</v>
      </c>
      <c r="D153" s="53" t="e">
        <f>VLOOKUP(B153,#REF!,3,0)</f>
        <v>#REF!</v>
      </c>
      <c r="E153" s="140">
        <v>0</v>
      </c>
      <c r="F153" s="134" t="e">
        <f>VLOOKUP(B153,#REF!,4,0)</f>
        <v>#REF!</v>
      </c>
      <c r="G153" s="141" t="e">
        <f>F153*E153</f>
        <v>#REF!</v>
      </c>
      <c r="H153" s="157"/>
      <c r="I153" s="146"/>
      <c r="J153" s="145"/>
      <c r="K153" s="146"/>
      <c r="L153" s="145"/>
      <c r="M153" s="146"/>
      <c r="N153" s="146"/>
      <c r="O153" s="146"/>
    </row>
    <row r="154" spans="1:15" s="94" customFormat="1" ht="12.75" hidden="1" thickTop="1" thickBot="1" x14ac:dyDescent="0.25">
      <c r="A154" s="50"/>
      <c r="B154" s="132" t="s">
        <v>48</v>
      </c>
      <c r="C154" s="126" t="e">
        <f>VLOOKUP(B154,#REF!,2,0)</f>
        <v>#REF!</v>
      </c>
      <c r="D154" s="53"/>
      <c r="E154" s="140"/>
      <c r="F154" s="134"/>
      <c r="G154" s="141"/>
      <c r="H154" s="157"/>
      <c r="I154" s="146"/>
      <c r="J154" s="145"/>
      <c r="K154" s="146"/>
      <c r="L154" s="145"/>
      <c r="M154" s="146"/>
      <c r="N154" s="146"/>
      <c r="O154" s="146"/>
    </row>
    <row r="155" spans="1:15" s="94" customFormat="1" ht="12.75" hidden="1" thickTop="1" thickBot="1" x14ac:dyDescent="0.25">
      <c r="A155" s="50"/>
      <c r="B155" s="132" t="s">
        <v>49</v>
      </c>
      <c r="C155" s="126" t="e">
        <f>VLOOKUP(B155,#REF!,2,0)</f>
        <v>#REF!</v>
      </c>
      <c r="D155" s="53"/>
      <c r="E155" s="140"/>
      <c r="F155" s="134"/>
      <c r="G155" s="141"/>
      <c r="H155" s="157"/>
      <c r="I155" s="146"/>
      <c r="J155" s="145"/>
      <c r="K155" s="146"/>
      <c r="L155" s="145"/>
      <c r="M155" s="146"/>
      <c r="N155" s="146"/>
      <c r="O155" s="146"/>
    </row>
    <row r="156" spans="1:15" s="94" customFormat="1" ht="12.75" hidden="1" thickTop="1" thickBot="1" x14ac:dyDescent="0.25">
      <c r="A156" s="58"/>
      <c r="B156" s="142" t="s">
        <v>50</v>
      </c>
      <c r="C156" s="74" t="e">
        <f>VLOOKUP(B156,#REF!,2,0)</f>
        <v>#REF!</v>
      </c>
      <c r="D156" s="53" t="e">
        <f>VLOOKUP(B156,#REF!,3,0)</f>
        <v>#REF!</v>
      </c>
      <c r="E156" s="140">
        <v>0</v>
      </c>
      <c r="F156" s="134" t="e">
        <f>VLOOKUP(B156,#REF!,4,0)</f>
        <v>#REF!</v>
      </c>
      <c r="G156" s="141" t="e">
        <f>F156*E156</f>
        <v>#REF!</v>
      </c>
      <c r="H156" s="157"/>
      <c r="I156" s="146"/>
      <c r="J156" s="145"/>
      <c r="K156" s="146"/>
      <c r="L156" s="145"/>
      <c r="M156" s="146"/>
      <c r="N156" s="146"/>
      <c r="O156" s="146"/>
    </row>
    <row r="157" spans="1:15" s="94" customFormat="1" ht="12.75" hidden="1" thickTop="1" thickBot="1" x14ac:dyDescent="0.25">
      <c r="A157" s="50"/>
      <c r="B157" s="132" t="s">
        <v>18</v>
      </c>
      <c r="C157" s="126" t="e">
        <f>VLOOKUP(B157,#REF!,2,0)</f>
        <v>#REF!</v>
      </c>
      <c r="D157" s="53"/>
      <c r="E157" s="140"/>
      <c r="F157" s="134"/>
      <c r="G157" s="141"/>
      <c r="H157" s="157"/>
      <c r="I157" s="146"/>
      <c r="J157" s="145"/>
      <c r="K157" s="146"/>
      <c r="L157" s="145"/>
      <c r="M157" s="146"/>
      <c r="N157" s="146"/>
      <c r="O157" s="146"/>
    </row>
    <row r="158" spans="1:15" s="94" customFormat="1" ht="12.75" hidden="1" thickTop="1" thickBot="1" x14ac:dyDescent="0.25">
      <c r="A158" s="50"/>
      <c r="B158" s="132" t="s">
        <v>19</v>
      </c>
      <c r="C158" s="126" t="e">
        <f>VLOOKUP(B158,#REF!,2,0)</f>
        <v>#REF!</v>
      </c>
      <c r="D158" s="53"/>
      <c r="E158" s="140"/>
      <c r="F158" s="134"/>
      <c r="G158" s="141"/>
      <c r="H158" s="157"/>
      <c r="I158" s="146"/>
      <c r="J158" s="145"/>
      <c r="K158" s="146"/>
      <c r="L158" s="145"/>
      <c r="M158" s="146"/>
      <c r="N158" s="146"/>
      <c r="O158" s="146"/>
    </row>
    <row r="159" spans="1:15" s="94" customFormat="1" ht="12.75" hidden="1" thickTop="1" thickBot="1" x14ac:dyDescent="0.25">
      <c r="A159" s="58"/>
      <c r="B159" s="142" t="s">
        <v>20</v>
      </c>
      <c r="C159" s="74" t="e">
        <f>VLOOKUP(B159,#REF!,2,0)</f>
        <v>#REF!</v>
      </c>
      <c r="D159" s="53" t="e">
        <f>VLOOKUP(B159,#REF!,3,0)</f>
        <v>#REF!</v>
      </c>
      <c r="E159" s="140">
        <v>0</v>
      </c>
      <c r="F159" s="134" t="e">
        <f>VLOOKUP(B159,#REF!,4,0)</f>
        <v>#REF!</v>
      </c>
      <c r="G159" s="141" t="e">
        <f t="shared" ref="G159" si="63">F159*E159</f>
        <v>#REF!</v>
      </c>
      <c r="H159" s="157"/>
      <c r="I159" s="146"/>
      <c r="J159" s="145"/>
      <c r="K159" s="146"/>
      <c r="L159" s="145"/>
      <c r="M159" s="146"/>
      <c r="N159" s="146"/>
      <c r="O159" s="146"/>
    </row>
    <row r="160" spans="1:15" s="94" customFormat="1" ht="12.75" hidden="1" thickTop="1" thickBot="1" x14ac:dyDescent="0.25">
      <c r="A160" s="50"/>
      <c r="B160" s="132" t="s">
        <v>26</v>
      </c>
      <c r="C160" s="126" t="e">
        <f>VLOOKUP(B160,#REF!,2,0)</f>
        <v>#REF!</v>
      </c>
      <c r="D160" s="53"/>
      <c r="E160" s="140"/>
      <c r="F160" s="134"/>
      <c r="G160" s="141"/>
      <c r="H160" s="157"/>
      <c r="I160" s="146"/>
      <c r="J160" s="145"/>
      <c r="K160" s="146"/>
      <c r="L160" s="145"/>
      <c r="M160" s="146"/>
      <c r="N160" s="146"/>
      <c r="O160" s="146"/>
    </row>
    <row r="161" spans="1:15" s="94" customFormat="1" ht="12.75" hidden="1" thickTop="1" thickBot="1" x14ac:dyDescent="0.25">
      <c r="A161" s="58"/>
      <c r="B161" s="142" t="s">
        <v>27</v>
      </c>
      <c r="C161" s="74" t="e">
        <f>VLOOKUP(B161,#REF!,2,0)</f>
        <v>#REF!</v>
      </c>
      <c r="D161" s="53" t="e">
        <f>VLOOKUP(B161,#REF!,3,0)</f>
        <v>#REF!</v>
      </c>
      <c r="E161" s="140">
        <v>0</v>
      </c>
      <c r="F161" s="134" t="e">
        <f>VLOOKUP(B161,#REF!,4,0)</f>
        <v>#REF!</v>
      </c>
      <c r="G161" s="141" t="e">
        <f t="shared" ref="G161:G164" si="64">F161*E161</f>
        <v>#REF!</v>
      </c>
      <c r="H161" s="157"/>
      <c r="I161" s="146"/>
      <c r="J161" s="145"/>
      <c r="K161" s="146"/>
      <c r="L161" s="145"/>
      <c r="M161" s="146"/>
      <c r="N161" s="146"/>
      <c r="O161" s="146"/>
    </row>
    <row r="162" spans="1:15" s="94" customFormat="1" ht="12.75" hidden="1" thickTop="1" thickBot="1" x14ac:dyDescent="0.25">
      <c r="A162" s="58"/>
      <c r="B162" s="142" t="s">
        <v>28</v>
      </c>
      <c r="C162" s="74" t="e">
        <f>VLOOKUP(B162,#REF!,2,0)</f>
        <v>#REF!</v>
      </c>
      <c r="D162" s="53" t="e">
        <f>VLOOKUP(B162,#REF!,3,0)</f>
        <v>#REF!</v>
      </c>
      <c r="E162" s="140">
        <v>0</v>
      </c>
      <c r="F162" s="134" t="e">
        <f>VLOOKUP(B162,#REF!,4,0)</f>
        <v>#REF!</v>
      </c>
      <c r="G162" s="141" t="e">
        <f t="shared" si="64"/>
        <v>#REF!</v>
      </c>
      <c r="H162" s="157"/>
      <c r="I162" s="146"/>
      <c r="J162" s="145">
        <f t="shared" ref="J162:J170" si="65">IF(E162=" "," ",E162*H162)</f>
        <v>0</v>
      </c>
      <c r="K162" s="146">
        <f t="shared" ref="K162:K170" si="66">IF(E162=" "," ",E162*I162)</f>
        <v>0</v>
      </c>
      <c r="L162" s="145"/>
      <c r="M162" s="146"/>
      <c r="N162" s="146"/>
      <c r="O162" s="146"/>
    </row>
    <row r="163" spans="1:15" s="94" customFormat="1" ht="12.75" hidden="1" thickTop="1" thickBot="1" x14ac:dyDescent="0.25">
      <c r="A163" s="58"/>
      <c r="B163" s="142" t="s">
        <v>21</v>
      </c>
      <c r="C163" s="74" t="e">
        <f>VLOOKUP(B163,#REF!,2,0)</f>
        <v>#REF!</v>
      </c>
      <c r="D163" s="53" t="e">
        <f>VLOOKUP(B163,#REF!,3,0)</f>
        <v>#REF!</v>
      </c>
      <c r="E163" s="140">
        <v>0</v>
      </c>
      <c r="F163" s="134" t="e">
        <f>VLOOKUP(B163,#REF!,4,0)</f>
        <v>#REF!</v>
      </c>
      <c r="G163" s="141" t="e">
        <f t="shared" si="64"/>
        <v>#REF!</v>
      </c>
      <c r="H163" s="157"/>
      <c r="I163" s="146"/>
      <c r="J163" s="145">
        <f t="shared" si="65"/>
        <v>0</v>
      </c>
      <c r="K163" s="146">
        <f t="shared" si="66"/>
        <v>0</v>
      </c>
      <c r="L163" s="145"/>
      <c r="M163" s="146"/>
      <c r="N163" s="146"/>
      <c r="O163" s="146"/>
    </row>
    <row r="164" spans="1:15" s="94" customFormat="1" ht="12.75" hidden="1" thickTop="1" thickBot="1" x14ac:dyDescent="0.25">
      <c r="A164" s="58"/>
      <c r="B164" s="142" t="s">
        <v>22</v>
      </c>
      <c r="C164" s="74" t="e">
        <f>VLOOKUP(B164,#REF!,2,0)</f>
        <v>#REF!</v>
      </c>
      <c r="D164" s="53" t="e">
        <f>VLOOKUP(B164,#REF!,3,0)</f>
        <v>#REF!</v>
      </c>
      <c r="E164" s="140">
        <v>0</v>
      </c>
      <c r="F164" s="134" t="e">
        <f>VLOOKUP(B164,#REF!,4,0)</f>
        <v>#REF!</v>
      </c>
      <c r="G164" s="141" t="e">
        <f t="shared" si="64"/>
        <v>#REF!</v>
      </c>
      <c r="H164" s="157"/>
      <c r="I164" s="146"/>
      <c r="J164" s="145"/>
      <c r="K164" s="146"/>
      <c r="L164" s="145"/>
      <c r="M164" s="146"/>
      <c r="N164" s="146"/>
      <c r="O164" s="146"/>
    </row>
    <row r="165" spans="1:15" s="94" customFormat="1" ht="12.75" hidden="1" thickTop="1" thickBot="1" x14ac:dyDescent="0.25">
      <c r="A165" s="50"/>
      <c r="B165" s="132" t="s">
        <v>11</v>
      </c>
      <c r="C165" s="126" t="e">
        <f>VLOOKUP(B165,#REF!,2,0)</f>
        <v>#REF!</v>
      </c>
      <c r="D165" s="53"/>
      <c r="E165" s="140"/>
      <c r="F165" s="134"/>
      <c r="G165" s="82"/>
      <c r="H165" s="157"/>
      <c r="I165" s="146"/>
      <c r="J165" s="145">
        <f t="shared" si="65"/>
        <v>0</v>
      </c>
      <c r="K165" s="146">
        <f t="shared" si="66"/>
        <v>0</v>
      </c>
      <c r="L165" s="145"/>
      <c r="M165" s="146"/>
      <c r="N165" s="146"/>
      <c r="O165" s="146"/>
    </row>
    <row r="166" spans="1:15" s="94" customFormat="1" ht="12.75" hidden="1" thickTop="1" thickBot="1" x14ac:dyDescent="0.25">
      <c r="A166" s="50"/>
      <c r="B166" s="132" t="s">
        <v>12</v>
      </c>
      <c r="C166" s="126" t="e">
        <f>VLOOKUP(B166,#REF!,2,0)</f>
        <v>#REF!</v>
      </c>
      <c r="D166" s="53"/>
      <c r="E166" s="140"/>
      <c r="F166" s="134"/>
      <c r="G166" s="141"/>
      <c r="H166" s="157"/>
      <c r="I166" s="146"/>
      <c r="J166" s="145">
        <f t="shared" si="65"/>
        <v>0</v>
      </c>
      <c r="K166" s="146">
        <f t="shared" si="66"/>
        <v>0</v>
      </c>
      <c r="L166" s="145"/>
      <c r="M166" s="146"/>
      <c r="N166" s="146"/>
      <c r="O166" s="146"/>
    </row>
    <row r="167" spans="1:15" s="94" customFormat="1" ht="12.75" hidden="1" thickTop="1" thickBot="1" x14ac:dyDescent="0.25">
      <c r="A167" s="58"/>
      <c r="B167" s="142" t="s">
        <v>13</v>
      </c>
      <c r="C167" s="74" t="e">
        <f>VLOOKUP(B167,#REF!,2,0)</f>
        <v>#REF!</v>
      </c>
      <c r="D167" s="53" t="e">
        <f>VLOOKUP(B167,#REF!,3,0)</f>
        <v>#REF!</v>
      </c>
      <c r="E167" s="140">
        <v>0</v>
      </c>
      <c r="F167" s="134" t="e">
        <f>VLOOKUP(B167,#REF!,4,0)</f>
        <v>#REF!</v>
      </c>
      <c r="G167" s="141" t="e">
        <f t="shared" ref="G167:G171" si="67">F167*E167</f>
        <v>#REF!</v>
      </c>
      <c r="H167" s="157"/>
      <c r="I167" s="146"/>
      <c r="J167" s="145">
        <f t="shared" si="65"/>
        <v>0</v>
      </c>
      <c r="K167" s="146">
        <f t="shared" si="66"/>
        <v>0</v>
      </c>
      <c r="L167" s="145"/>
      <c r="M167" s="146"/>
      <c r="N167" s="146"/>
      <c r="O167" s="146"/>
    </row>
    <row r="168" spans="1:15" s="94" customFormat="1" ht="12.75" hidden="1" thickTop="1" thickBot="1" x14ac:dyDescent="0.25">
      <c r="A168" s="58"/>
      <c r="B168" s="142" t="s">
        <v>14</v>
      </c>
      <c r="C168" s="74" t="e">
        <f>VLOOKUP(B168,#REF!,2,0)</f>
        <v>#REF!</v>
      </c>
      <c r="D168" s="53" t="e">
        <f>VLOOKUP(B168,#REF!,3,0)</f>
        <v>#REF!</v>
      </c>
      <c r="E168" s="140">
        <v>0</v>
      </c>
      <c r="F168" s="134" t="e">
        <f>VLOOKUP(B168,#REF!,4,0)</f>
        <v>#REF!</v>
      </c>
      <c r="G168" s="141" t="e">
        <f t="shared" si="67"/>
        <v>#REF!</v>
      </c>
      <c r="H168" s="157"/>
      <c r="I168" s="146"/>
      <c r="J168" s="145">
        <f t="shared" si="65"/>
        <v>0</v>
      </c>
      <c r="K168" s="146">
        <f t="shared" si="66"/>
        <v>0</v>
      </c>
      <c r="L168" s="145"/>
      <c r="M168" s="146"/>
      <c r="N168" s="146"/>
      <c r="O168" s="146"/>
    </row>
    <row r="169" spans="1:15" s="94" customFormat="1" ht="12.75" hidden="1" thickTop="1" thickBot="1" x14ac:dyDescent="0.25">
      <c r="A169" s="58"/>
      <c r="B169" s="142" t="s">
        <v>15</v>
      </c>
      <c r="C169" s="74" t="e">
        <f>VLOOKUP(B169,#REF!,2,0)</f>
        <v>#REF!</v>
      </c>
      <c r="D169" s="53" t="e">
        <f>VLOOKUP(B169,#REF!,3,0)</f>
        <v>#REF!</v>
      </c>
      <c r="E169" s="140">
        <v>0</v>
      </c>
      <c r="F169" s="134" t="e">
        <f>VLOOKUP(B169,#REF!,4,0)</f>
        <v>#REF!</v>
      </c>
      <c r="G169" s="141" t="e">
        <f t="shared" si="67"/>
        <v>#REF!</v>
      </c>
      <c r="H169" s="157"/>
      <c r="I169" s="146"/>
      <c r="J169" s="145">
        <f t="shared" si="65"/>
        <v>0</v>
      </c>
      <c r="K169" s="146">
        <f t="shared" si="66"/>
        <v>0</v>
      </c>
      <c r="L169" s="145"/>
      <c r="M169" s="146"/>
      <c r="N169" s="146"/>
      <c r="O169" s="146"/>
    </row>
    <row r="170" spans="1:15" s="94" customFormat="1" ht="12.75" hidden="1" thickTop="1" thickBot="1" x14ac:dyDescent="0.25">
      <c r="A170" s="58"/>
      <c r="B170" s="142" t="s">
        <v>6</v>
      </c>
      <c r="C170" s="74" t="e">
        <f>VLOOKUP(B170,#REF!,2,0)</f>
        <v>#REF!</v>
      </c>
      <c r="D170" s="53" t="e">
        <f>VLOOKUP(B170,#REF!,3,0)</f>
        <v>#REF!</v>
      </c>
      <c r="E170" s="140">
        <v>0</v>
      </c>
      <c r="F170" s="134" t="e">
        <f>VLOOKUP(B170,#REF!,4,0)</f>
        <v>#REF!</v>
      </c>
      <c r="G170" s="141" t="e">
        <f t="shared" si="67"/>
        <v>#REF!</v>
      </c>
      <c r="H170" s="157"/>
      <c r="I170" s="146"/>
      <c r="J170" s="145">
        <f t="shared" si="65"/>
        <v>0</v>
      </c>
      <c r="K170" s="146">
        <f t="shared" si="66"/>
        <v>0</v>
      </c>
      <c r="L170" s="145"/>
      <c r="M170" s="146"/>
      <c r="N170" s="146"/>
      <c r="O170" s="146"/>
    </row>
    <row r="171" spans="1:15" s="94" customFormat="1" ht="12.75" hidden="1" thickTop="1" thickBot="1" x14ac:dyDescent="0.25">
      <c r="A171" s="58"/>
      <c r="B171" s="142" t="s">
        <v>7</v>
      </c>
      <c r="C171" s="74" t="e">
        <f>VLOOKUP(B171,#REF!,2,0)</f>
        <v>#REF!</v>
      </c>
      <c r="D171" s="53" t="e">
        <f>VLOOKUP(B171,#REF!,3,0)</f>
        <v>#REF!</v>
      </c>
      <c r="E171" s="140">
        <v>0</v>
      </c>
      <c r="F171" s="134" t="e">
        <f>VLOOKUP(B171,#REF!,4,0)</f>
        <v>#REF!</v>
      </c>
      <c r="G171" s="141" t="e">
        <f t="shared" si="67"/>
        <v>#REF!</v>
      </c>
      <c r="H171" s="158"/>
      <c r="I171" s="159"/>
      <c r="J171" s="160"/>
      <c r="K171" s="161"/>
      <c r="L171" s="160"/>
      <c r="M171" s="161"/>
      <c r="N171" s="161"/>
      <c r="O171" s="161"/>
    </row>
    <row r="172" spans="1:15" s="94" customFormat="1" ht="12.75" hidden="1" thickTop="1" thickBot="1" x14ac:dyDescent="0.25">
      <c r="A172" s="50"/>
      <c r="B172" s="132" t="s">
        <v>8</v>
      </c>
      <c r="C172" s="126" t="e">
        <f>VLOOKUP(B172,#REF!,2,0)</f>
        <v>#REF!</v>
      </c>
      <c r="D172" s="53"/>
      <c r="E172" s="140"/>
      <c r="F172" s="134"/>
      <c r="G172" s="141"/>
      <c r="H172" s="158"/>
      <c r="I172" s="159"/>
      <c r="J172" s="160"/>
      <c r="K172" s="161"/>
      <c r="L172" s="160"/>
      <c r="M172" s="161"/>
      <c r="N172" s="161"/>
      <c r="O172" s="161"/>
    </row>
    <row r="173" spans="1:15" s="94" customFormat="1" ht="12.75" hidden="1" thickTop="1" thickBot="1" x14ac:dyDescent="0.25">
      <c r="A173" s="58"/>
      <c r="B173" s="186" t="s">
        <v>9</v>
      </c>
      <c r="C173" s="187" t="s">
        <v>223</v>
      </c>
      <c r="D173" s="188" t="e">
        <f>VLOOKUP(B173,#REF!,3,0)</f>
        <v>#REF!</v>
      </c>
      <c r="E173" s="189">
        <v>0</v>
      </c>
      <c r="F173" s="190">
        <v>154.58000000000001</v>
      </c>
      <c r="G173" s="191">
        <f>F173*E173</f>
        <v>0</v>
      </c>
      <c r="H173" s="158"/>
      <c r="I173" s="159"/>
      <c r="J173" s="160"/>
      <c r="K173" s="161"/>
      <c r="L173" s="160"/>
      <c r="M173" s="161"/>
      <c r="N173" s="161"/>
      <c r="O173" s="161"/>
    </row>
    <row r="174" spans="1:15" s="94" customFormat="1" ht="12.75" hidden="1" customHeight="1" thickTop="1" thickBot="1" x14ac:dyDescent="0.25">
      <c r="A174" s="234" t="s">
        <v>219</v>
      </c>
      <c r="B174" s="235"/>
      <c r="C174" s="235"/>
      <c r="D174" s="235"/>
      <c r="E174" s="169"/>
      <c r="F174" s="75"/>
      <c r="G174" s="76" t="e">
        <f>SUM(G127:G173)</f>
        <v>#REF!</v>
      </c>
      <c r="H174" s="232" t="s">
        <v>5</v>
      </c>
      <c r="I174" s="233"/>
      <c r="J174" s="149">
        <f>SUM(J127:J170)</f>
        <v>0</v>
      </c>
      <c r="K174" s="150">
        <f>SUM(K127:K170)</f>
        <v>0</v>
      </c>
      <c r="L174" s="149">
        <f ca="1">SUMIF(L127:L170,"x",$J$92:$J$131)</f>
        <v>0</v>
      </c>
      <c r="M174" s="150"/>
      <c r="N174" s="150">
        <f ca="1">SUMIF(N127:N170,"",$J$92:$J$131)</f>
        <v>2297.8000000000002</v>
      </c>
      <c r="O174" s="150">
        <f ca="1">SUMIF(O127:O170,"",$J$92:$J$131)</f>
        <v>2297.8000000000002</v>
      </c>
    </row>
    <row r="175" spans="1:15" s="94" customFormat="1" ht="12.75" customHeight="1" thickTop="1" thickBot="1" x14ac:dyDescent="0.25">
      <c r="A175" s="242" t="s">
        <v>308</v>
      </c>
      <c r="B175" s="243"/>
      <c r="C175" s="243"/>
      <c r="D175" s="243"/>
      <c r="E175" s="214"/>
      <c r="F175" s="215"/>
      <c r="G175" s="216">
        <f>G121+G78</f>
        <v>108279.96216578246</v>
      </c>
      <c r="H175" s="232" t="s">
        <v>5</v>
      </c>
      <c r="I175" s="233"/>
      <c r="J175" s="149">
        <f>SUM(J134:J174)</f>
        <v>0</v>
      </c>
      <c r="K175" s="150">
        <f>SUM(K134:K174)</f>
        <v>0</v>
      </c>
      <c r="L175" s="149">
        <f ca="1">SUMIF(L139:L174,"x",$J$85:$J$120)</f>
        <v>0</v>
      </c>
      <c r="M175" s="149">
        <f>SUMIF(M139:M174,"x",$K$85:$K$120)</f>
        <v>0</v>
      </c>
      <c r="N175" s="150">
        <f ca="1">SUMIF(N139:N174,"x",$J$85:$J$120)</f>
        <v>0</v>
      </c>
      <c r="O175" s="150">
        <f>SUMIF(M139:M174,"x",$J$85:$J$120)</f>
        <v>0</v>
      </c>
    </row>
    <row r="176" spans="1:15" s="94" customFormat="1" ht="12" thickTop="1" x14ac:dyDescent="0.2">
      <c r="A176" s="176"/>
      <c r="B176" s="213"/>
      <c r="C176" s="240"/>
      <c r="D176" s="240"/>
      <c r="E176" s="174"/>
      <c r="F176" s="175"/>
      <c r="G176" s="175"/>
      <c r="H176" s="241"/>
      <c r="I176" s="241"/>
      <c r="J176" s="162"/>
      <c r="K176" s="163"/>
      <c r="L176" s="162"/>
      <c r="M176" s="163"/>
      <c r="N176" s="163"/>
      <c r="O176" s="163"/>
    </row>
    <row r="177" spans="1:15" s="94" customFormat="1" x14ac:dyDescent="0.2">
      <c r="A177" s="176"/>
      <c r="B177" s="176"/>
      <c r="C177" s="164"/>
      <c r="D177" s="177"/>
      <c r="E177" s="178"/>
      <c r="F177" s="179"/>
      <c r="G177" s="164"/>
      <c r="H177" s="164"/>
      <c r="I177" s="164"/>
      <c r="J177" s="164"/>
      <c r="K177" s="164"/>
      <c r="L177" s="99"/>
      <c r="M177" s="99"/>
      <c r="N177" s="99"/>
      <c r="O177" s="99"/>
    </row>
    <row r="178" spans="1:15" s="94" customFormat="1" x14ac:dyDescent="0.2">
      <c r="A178" s="176"/>
      <c r="B178" s="176"/>
      <c r="C178" s="176"/>
      <c r="D178" s="177"/>
      <c r="E178" s="178"/>
      <c r="F178" s="179"/>
      <c r="G178" s="164"/>
      <c r="H178" s="95"/>
      <c r="I178" s="95"/>
      <c r="J178" s="95"/>
      <c r="K178" s="95"/>
      <c r="L178" s="99"/>
    </row>
    <row r="179" spans="1:15" s="94" customFormat="1" x14ac:dyDescent="0.2">
      <c r="A179" s="176"/>
      <c r="B179" s="176"/>
      <c r="C179" s="164"/>
      <c r="D179" s="180"/>
      <c r="E179" s="178"/>
      <c r="F179" s="179"/>
      <c r="G179" s="164"/>
      <c r="H179" s="95"/>
      <c r="I179" s="95"/>
      <c r="J179" s="95"/>
      <c r="K179" s="95"/>
      <c r="L179" s="99"/>
    </row>
    <row r="180" spans="1:15" s="94" customFormat="1" x14ac:dyDescent="0.2">
      <c r="A180" s="176"/>
      <c r="B180" s="176"/>
      <c r="C180" s="164"/>
      <c r="D180" s="177"/>
      <c r="E180" s="178"/>
      <c r="F180" s="179"/>
      <c r="G180" s="164"/>
      <c r="H180" s="95"/>
      <c r="I180" s="95"/>
      <c r="J180" s="95"/>
      <c r="K180" s="95"/>
      <c r="L180" s="99"/>
    </row>
    <row r="181" spans="1:15" s="94" customFormat="1" x14ac:dyDescent="0.2">
      <c r="A181" s="176"/>
      <c r="B181" s="176"/>
      <c r="C181" s="164"/>
      <c r="D181" s="180"/>
      <c r="E181" s="178"/>
      <c r="F181" s="179"/>
      <c r="G181" s="164"/>
      <c r="H181" s="95"/>
      <c r="I181" s="95"/>
      <c r="J181" s="95"/>
      <c r="K181" s="95"/>
      <c r="L181" s="99"/>
    </row>
    <row r="182" spans="1:15" s="94" customFormat="1" x14ac:dyDescent="0.2">
      <c r="A182" s="176"/>
      <c r="B182" s="176"/>
      <c r="C182" s="164"/>
      <c r="D182" s="177"/>
      <c r="E182" s="178"/>
      <c r="F182" s="179"/>
      <c r="G182" s="164"/>
      <c r="H182" s="95"/>
      <c r="I182" s="95"/>
      <c r="J182" s="95"/>
      <c r="K182" s="95"/>
      <c r="L182" s="99"/>
    </row>
    <row r="183" spans="1:15" s="94" customFormat="1" x14ac:dyDescent="0.2">
      <c r="C183" s="95"/>
      <c r="D183" s="99"/>
      <c r="E183" s="97"/>
      <c r="F183" s="98"/>
      <c r="G183" s="95"/>
      <c r="H183" s="95"/>
      <c r="I183" s="95"/>
      <c r="J183" s="95"/>
      <c r="K183" s="95"/>
      <c r="L183" s="99"/>
    </row>
    <row r="184" spans="1:15" s="94" customFormat="1" x14ac:dyDescent="0.2">
      <c r="C184" s="95"/>
      <c r="D184" s="99"/>
      <c r="E184" s="97"/>
      <c r="F184" s="98"/>
      <c r="G184" s="95"/>
      <c r="H184" s="95"/>
      <c r="I184" s="95"/>
      <c r="J184" s="95"/>
      <c r="K184" s="95"/>
      <c r="L184" s="99"/>
    </row>
    <row r="185" spans="1:15" s="94" customFormat="1" x14ac:dyDescent="0.2">
      <c r="C185" s="95"/>
      <c r="D185" s="96"/>
      <c r="E185" s="97"/>
      <c r="F185" s="98"/>
      <c r="G185" s="95"/>
      <c r="H185" s="95"/>
      <c r="I185" s="95"/>
      <c r="J185" s="95"/>
      <c r="K185" s="95"/>
      <c r="L185" s="99"/>
    </row>
    <row r="186" spans="1:15" s="94" customFormat="1" x14ac:dyDescent="0.2">
      <c r="C186" s="95"/>
      <c r="D186" s="96"/>
      <c r="E186" s="97"/>
      <c r="F186" s="98"/>
      <c r="G186" s="95"/>
      <c r="H186" s="95"/>
      <c r="I186" s="95"/>
      <c r="J186" s="95"/>
      <c r="K186" s="95"/>
      <c r="L186" s="99"/>
    </row>
    <row r="187" spans="1:15" s="94" customFormat="1" x14ac:dyDescent="0.2">
      <c r="C187" s="95"/>
      <c r="D187" s="96"/>
      <c r="E187" s="97"/>
      <c r="F187" s="98"/>
      <c r="L187" s="99"/>
    </row>
    <row r="188" spans="1:15" s="94" customFormat="1" x14ac:dyDescent="0.2">
      <c r="C188" s="95"/>
      <c r="D188" s="99"/>
      <c r="E188" s="97"/>
      <c r="F188" s="98"/>
      <c r="L188" s="99"/>
    </row>
    <row r="189" spans="1:15" s="94" customFormat="1" x14ac:dyDescent="0.2">
      <c r="B189" s="165"/>
      <c r="C189" s="100"/>
      <c r="D189" s="99"/>
      <c r="E189" s="97"/>
      <c r="F189" s="98"/>
      <c r="L189" s="99"/>
    </row>
    <row r="190" spans="1:15" s="94" customFormat="1" x14ac:dyDescent="0.2">
      <c r="C190" s="95"/>
      <c r="D190" s="99"/>
      <c r="E190" s="97"/>
      <c r="F190" s="98"/>
      <c r="L190" s="99"/>
    </row>
    <row r="191" spans="1:15" s="94" customFormat="1" x14ac:dyDescent="0.2">
      <c r="C191" s="95"/>
      <c r="D191" s="101"/>
      <c r="E191" s="97"/>
      <c r="F191" s="98"/>
      <c r="L191" s="99"/>
    </row>
    <row r="192" spans="1:15" s="94" customFormat="1" x14ac:dyDescent="0.2">
      <c r="C192" s="95"/>
      <c r="D192" s="99"/>
      <c r="E192" s="97"/>
      <c r="F192" s="98"/>
      <c r="L192" s="99"/>
    </row>
    <row r="193" spans="3:12" s="94" customFormat="1" x14ac:dyDescent="0.2">
      <c r="C193" s="95"/>
      <c r="D193" s="99"/>
      <c r="E193" s="97"/>
      <c r="F193" s="98"/>
      <c r="L193" s="99"/>
    </row>
    <row r="194" spans="3:12" s="94" customFormat="1" x14ac:dyDescent="0.2">
      <c r="C194" s="95"/>
      <c r="D194" s="99"/>
      <c r="E194" s="97"/>
      <c r="F194" s="98"/>
      <c r="L194" s="99"/>
    </row>
    <row r="195" spans="3:12" s="94" customFormat="1" x14ac:dyDescent="0.2">
      <c r="C195" s="95"/>
      <c r="D195" s="101"/>
      <c r="E195" s="97"/>
      <c r="F195" s="98"/>
      <c r="L195" s="99"/>
    </row>
    <row r="196" spans="3:12" s="94" customFormat="1" x14ac:dyDescent="0.2">
      <c r="C196" s="95"/>
      <c r="D196" s="99"/>
      <c r="E196" s="97"/>
      <c r="F196" s="98"/>
      <c r="L196" s="99"/>
    </row>
    <row r="197" spans="3:12" s="94" customFormat="1" x14ac:dyDescent="0.2">
      <c r="C197" s="95"/>
      <c r="D197" s="99"/>
      <c r="E197" s="97"/>
      <c r="F197" s="98"/>
      <c r="L197" s="99"/>
    </row>
    <row r="198" spans="3:12" s="94" customFormat="1" x14ac:dyDescent="0.2">
      <c r="C198" s="95"/>
      <c r="D198" s="99"/>
      <c r="E198" s="97"/>
      <c r="F198" s="98"/>
      <c r="L198" s="99"/>
    </row>
    <row r="199" spans="3:12" s="94" customFormat="1" x14ac:dyDescent="0.2">
      <c r="C199" s="95"/>
      <c r="D199" s="99"/>
      <c r="E199" s="97"/>
      <c r="F199" s="98"/>
      <c r="L199" s="99"/>
    </row>
    <row r="200" spans="3:12" s="94" customFormat="1" x14ac:dyDescent="0.2">
      <c r="C200" s="95"/>
      <c r="D200" s="99"/>
      <c r="E200" s="97"/>
      <c r="F200" s="98"/>
      <c r="L200" s="99"/>
    </row>
    <row r="201" spans="3:12" s="94" customFormat="1" x14ac:dyDescent="0.2">
      <c r="C201" s="95"/>
      <c r="D201" s="99"/>
      <c r="E201" s="97"/>
      <c r="F201" s="98"/>
      <c r="L201" s="99"/>
    </row>
    <row r="202" spans="3:12" s="94" customFormat="1" x14ac:dyDescent="0.2">
      <c r="C202" s="95"/>
      <c r="D202" s="99"/>
      <c r="E202" s="97"/>
      <c r="F202" s="98"/>
      <c r="L202" s="99"/>
    </row>
    <row r="203" spans="3:12" s="94" customFormat="1" x14ac:dyDescent="0.2">
      <c r="C203" s="95"/>
      <c r="D203" s="99"/>
      <c r="E203" s="97"/>
      <c r="F203" s="98"/>
      <c r="L203" s="99"/>
    </row>
    <row r="204" spans="3:12" s="94" customFormat="1" x14ac:dyDescent="0.2">
      <c r="C204" s="95"/>
      <c r="D204" s="99"/>
      <c r="E204" s="97"/>
      <c r="F204" s="98"/>
      <c r="L204" s="99"/>
    </row>
    <row r="205" spans="3:12" s="94" customFormat="1" x14ac:dyDescent="0.2">
      <c r="C205" s="95"/>
      <c r="D205" s="99"/>
      <c r="E205" s="97"/>
      <c r="F205" s="98"/>
      <c r="L205" s="99"/>
    </row>
    <row r="206" spans="3:12" s="94" customFormat="1" x14ac:dyDescent="0.2">
      <c r="C206" s="95"/>
      <c r="D206" s="99"/>
      <c r="E206" s="97"/>
      <c r="F206" s="98"/>
      <c r="L206" s="99"/>
    </row>
    <row r="207" spans="3:12" s="94" customFormat="1" x14ac:dyDescent="0.2">
      <c r="C207" s="95"/>
      <c r="D207" s="99"/>
      <c r="E207" s="97"/>
      <c r="F207" s="98"/>
      <c r="L207" s="99"/>
    </row>
    <row r="208" spans="3:12" s="94" customFormat="1" x14ac:dyDescent="0.2">
      <c r="C208" s="95"/>
      <c r="D208" s="99"/>
      <c r="E208" s="97"/>
      <c r="F208" s="98"/>
      <c r="L208" s="99"/>
    </row>
    <row r="209" spans="3:12" s="94" customFormat="1" x14ac:dyDescent="0.2">
      <c r="C209" s="95"/>
      <c r="D209" s="99"/>
      <c r="E209" s="97"/>
      <c r="F209" s="98"/>
      <c r="L209" s="99"/>
    </row>
    <row r="210" spans="3:12" s="94" customFormat="1" x14ac:dyDescent="0.2">
      <c r="C210" s="95"/>
      <c r="D210" s="99"/>
      <c r="E210" s="97"/>
      <c r="F210" s="98"/>
      <c r="L210" s="99"/>
    </row>
    <row r="211" spans="3:12" s="94" customFormat="1" x14ac:dyDescent="0.2">
      <c r="C211" s="95"/>
      <c r="D211" s="99"/>
      <c r="E211" s="97"/>
      <c r="F211" s="98"/>
      <c r="L211" s="99"/>
    </row>
    <row r="212" spans="3:12" s="94" customFormat="1" x14ac:dyDescent="0.2">
      <c r="C212" s="95"/>
      <c r="D212" s="99"/>
      <c r="E212" s="97"/>
      <c r="F212" s="98"/>
      <c r="L212" s="99"/>
    </row>
    <row r="213" spans="3:12" s="94" customFormat="1" x14ac:dyDescent="0.2">
      <c r="C213" s="95"/>
      <c r="D213" s="99"/>
      <c r="E213" s="97"/>
      <c r="F213" s="98"/>
      <c r="L213" s="99"/>
    </row>
    <row r="214" spans="3:12" s="94" customFormat="1" x14ac:dyDescent="0.2">
      <c r="C214" s="95"/>
      <c r="D214" s="99"/>
      <c r="E214" s="97"/>
      <c r="F214" s="98"/>
      <c r="L214" s="99"/>
    </row>
    <row r="215" spans="3:12" s="94" customFormat="1" x14ac:dyDescent="0.2">
      <c r="C215" s="95"/>
      <c r="D215" s="99"/>
      <c r="E215" s="97"/>
      <c r="F215" s="98"/>
      <c r="L215" s="99"/>
    </row>
    <row r="216" spans="3:12" s="94" customFormat="1" x14ac:dyDescent="0.2">
      <c r="C216" s="95"/>
      <c r="D216" s="99"/>
      <c r="E216" s="97"/>
      <c r="F216" s="98"/>
      <c r="L216" s="99"/>
    </row>
    <row r="217" spans="3:12" s="94" customFormat="1" x14ac:dyDescent="0.2">
      <c r="C217" s="95"/>
      <c r="D217" s="99"/>
      <c r="E217" s="97"/>
      <c r="F217" s="98"/>
      <c r="L217" s="99"/>
    </row>
    <row r="218" spans="3:12" s="94" customFormat="1" x14ac:dyDescent="0.2">
      <c r="C218" s="95"/>
      <c r="D218" s="99"/>
      <c r="E218" s="97"/>
      <c r="F218" s="98"/>
      <c r="L218" s="99"/>
    </row>
    <row r="219" spans="3:12" s="94" customFormat="1" x14ac:dyDescent="0.2">
      <c r="C219" s="95"/>
      <c r="D219" s="99"/>
      <c r="E219" s="97"/>
      <c r="F219" s="98"/>
      <c r="L219" s="99"/>
    </row>
    <row r="220" spans="3:12" s="94" customFormat="1" x14ac:dyDescent="0.2">
      <c r="C220" s="95"/>
      <c r="D220" s="99"/>
      <c r="E220" s="97"/>
      <c r="F220" s="98"/>
      <c r="L220" s="99"/>
    </row>
    <row r="221" spans="3:12" s="94" customFormat="1" x14ac:dyDescent="0.2">
      <c r="C221" s="95"/>
      <c r="D221" s="99"/>
      <c r="E221" s="97"/>
      <c r="F221" s="98"/>
      <c r="L221" s="99"/>
    </row>
    <row r="222" spans="3:12" s="94" customFormat="1" x14ac:dyDescent="0.2">
      <c r="C222" s="95"/>
      <c r="D222" s="99"/>
      <c r="E222" s="97"/>
      <c r="F222" s="98"/>
      <c r="L222" s="99"/>
    </row>
    <row r="223" spans="3:12" s="94" customFormat="1" x14ac:dyDescent="0.2">
      <c r="C223" s="95"/>
      <c r="D223" s="99"/>
      <c r="E223" s="97"/>
      <c r="F223" s="98"/>
      <c r="L223" s="99"/>
    </row>
    <row r="224" spans="3:12" s="94" customFormat="1" x14ac:dyDescent="0.2">
      <c r="C224" s="95"/>
      <c r="D224" s="99"/>
      <c r="E224" s="97"/>
      <c r="F224" s="98"/>
      <c r="L224" s="99"/>
    </row>
    <row r="225" spans="3:12" s="94" customFormat="1" x14ac:dyDescent="0.2">
      <c r="C225" s="95"/>
      <c r="D225" s="99"/>
      <c r="E225" s="97"/>
      <c r="F225" s="98"/>
      <c r="L225" s="99"/>
    </row>
    <row r="226" spans="3:12" s="94" customFormat="1" x14ac:dyDescent="0.2">
      <c r="C226" s="95"/>
      <c r="D226" s="99"/>
      <c r="E226" s="97"/>
      <c r="F226" s="98"/>
      <c r="L226" s="99"/>
    </row>
    <row r="227" spans="3:12" s="94" customFormat="1" x14ac:dyDescent="0.2">
      <c r="C227" s="95"/>
      <c r="D227" s="99"/>
      <c r="E227" s="97"/>
      <c r="F227" s="98"/>
      <c r="L227" s="99"/>
    </row>
    <row r="228" spans="3:12" s="94" customFormat="1" x14ac:dyDescent="0.2">
      <c r="C228" s="95"/>
      <c r="D228" s="99"/>
      <c r="E228" s="97"/>
      <c r="F228" s="98"/>
      <c r="L228" s="99"/>
    </row>
    <row r="229" spans="3:12" s="94" customFormat="1" x14ac:dyDescent="0.2">
      <c r="C229" s="95"/>
      <c r="D229" s="99"/>
      <c r="E229" s="97"/>
      <c r="F229" s="98"/>
      <c r="L229" s="99"/>
    </row>
    <row r="230" spans="3:12" s="94" customFormat="1" x14ac:dyDescent="0.2">
      <c r="C230" s="95"/>
      <c r="D230" s="99"/>
      <c r="E230" s="97"/>
      <c r="F230" s="98"/>
      <c r="L230" s="99"/>
    </row>
    <row r="231" spans="3:12" s="94" customFormat="1" x14ac:dyDescent="0.2">
      <c r="C231" s="95"/>
      <c r="D231" s="99"/>
      <c r="E231" s="97"/>
      <c r="F231" s="98"/>
      <c r="L231" s="99"/>
    </row>
    <row r="232" spans="3:12" s="94" customFormat="1" x14ac:dyDescent="0.2">
      <c r="C232" s="95"/>
      <c r="D232" s="99"/>
      <c r="E232" s="97"/>
      <c r="F232" s="98"/>
      <c r="L232" s="99"/>
    </row>
    <row r="233" spans="3:12" s="94" customFormat="1" x14ac:dyDescent="0.2">
      <c r="C233" s="95"/>
      <c r="D233" s="99"/>
      <c r="E233" s="97"/>
      <c r="F233" s="98"/>
      <c r="L233" s="99"/>
    </row>
    <row r="234" spans="3:12" s="94" customFormat="1" x14ac:dyDescent="0.2">
      <c r="C234" s="95"/>
      <c r="D234" s="99"/>
      <c r="E234" s="97"/>
      <c r="F234" s="98"/>
      <c r="L234" s="99"/>
    </row>
    <row r="235" spans="3:12" s="94" customFormat="1" x14ac:dyDescent="0.2">
      <c r="C235" s="95"/>
      <c r="D235" s="99"/>
      <c r="E235" s="97"/>
      <c r="F235" s="98"/>
      <c r="L235" s="99"/>
    </row>
    <row r="236" spans="3:12" s="94" customFormat="1" x14ac:dyDescent="0.2">
      <c r="C236" s="95"/>
      <c r="D236" s="99"/>
      <c r="E236" s="97"/>
      <c r="F236" s="98"/>
      <c r="L236" s="99"/>
    </row>
    <row r="237" spans="3:12" s="94" customFormat="1" x14ac:dyDescent="0.2">
      <c r="C237" s="95"/>
      <c r="D237" s="99"/>
      <c r="E237" s="97"/>
      <c r="F237" s="98"/>
      <c r="L237" s="99"/>
    </row>
    <row r="238" spans="3:12" s="94" customFormat="1" x14ac:dyDescent="0.2">
      <c r="C238" s="95"/>
      <c r="D238" s="99"/>
      <c r="E238" s="97"/>
      <c r="F238" s="98"/>
      <c r="L238" s="99"/>
    </row>
    <row r="239" spans="3:12" s="94" customFormat="1" x14ac:dyDescent="0.2">
      <c r="C239" s="95"/>
      <c r="D239" s="99"/>
      <c r="E239" s="97"/>
      <c r="F239" s="98"/>
      <c r="L239" s="99"/>
    </row>
    <row r="240" spans="3:12" s="94" customFormat="1" x14ac:dyDescent="0.2">
      <c r="C240" s="95"/>
      <c r="D240" s="99"/>
      <c r="E240" s="97"/>
      <c r="F240" s="98"/>
      <c r="L240" s="99"/>
    </row>
    <row r="241" spans="3:12" s="94" customFormat="1" x14ac:dyDescent="0.2">
      <c r="C241" s="95"/>
      <c r="D241" s="99"/>
      <c r="E241" s="97"/>
      <c r="F241" s="98"/>
      <c r="L241" s="99"/>
    </row>
    <row r="242" spans="3:12" s="94" customFormat="1" x14ac:dyDescent="0.2">
      <c r="C242" s="95"/>
      <c r="D242" s="99"/>
      <c r="E242" s="97"/>
      <c r="F242" s="98"/>
      <c r="L242" s="99"/>
    </row>
    <row r="243" spans="3:12" s="94" customFormat="1" x14ac:dyDescent="0.2">
      <c r="C243" s="95"/>
      <c r="D243" s="99"/>
      <c r="E243" s="97"/>
      <c r="F243" s="98"/>
      <c r="L243" s="99"/>
    </row>
    <row r="244" spans="3:12" s="94" customFormat="1" x14ac:dyDescent="0.2">
      <c r="C244" s="95"/>
      <c r="D244" s="99"/>
      <c r="E244" s="97"/>
      <c r="F244" s="98"/>
      <c r="L244" s="99"/>
    </row>
    <row r="245" spans="3:12" s="94" customFormat="1" x14ac:dyDescent="0.2">
      <c r="C245" s="95"/>
      <c r="D245" s="99"/>
      <c r="E245" s="97"/>
      <c r="F245" s="98"/>
      <c r="L245" s="99"/>
    </row>
    <row r="246" spans="3:12" s="94" customFormat="1" x14ac:dyDescent="0.2">
      <c r="C246" s="95"/>
      <c r="D246" s="99"/>
      <c r="E246" s="97"/>
      <c r="F246" s="98"/>
      <c r="L246" s="99"/>
    </row>
    <row r="247" spans="3:12" s="94" customFormat="1" x14ac:dyDescent="0.2">
      <c r="C247" s="95"/>
      <c r="D247" s="99"/>
      <c r="E247" s="97"/>
      <c r="F247" s="98"/>
      <c r="L247" s="99"/>
    </row>
    <row r="248" spans="3:12" s="94" customFormat="1" x14ac:dyDescent="0.2">
      <c r="C248" s="95"/>
      <c r="D248" s="99"/>
      <c r="E248" s="97"/>
      <c r="F248" s="98"/>
      <c r="L248" s="99"/>
    </row>
    <row r="249" spans="3:12" s="94" customFormat="1" x14ac:dyDescent="0.2">
      <c r="C249" s="95"/>
      <c r="D249" s="99"/>
      <c r="E249" s="97"/>
      <c r="F249" s="98"/>
      <c r="L249" s="99"/>
    </row>
    <row r="250" spans="3:12" s="94" customFormat="1" x14ac:dyDescent="0.2">
      <c r="C250" s="95"/>
      <c r="D250" s="99"/>
      <c r="E250" s="97"/>
      <c r="F250" s="98"/>
      <c r="L250" s="99"/>
    </row>
    <row r="251" spans="3:12" s="94" customFormat="1" x14ac:dyDescent="0.2">
      <c r="C251" s="95"/>
      <c r="D251" s="99"/>
      <c r="E251" s="97"/>
      <c r="F251" s="98"/>
      <c r="L251" s="99"/>
    </row>
    <row r="252" spans="3:12" s="94" customFormat="1" x14ac:dyDescent="0.2">
      <c r="C252" s="95"/>
      <c r="D252" s="99"/>
      <c r="E252" s="97"/>
      <c r="F252" s="98"/>
      <c r="L252" s="99"/>
    </row>
    <row r="253" spans="3:12" s="94" customFormat="1" x14ac:dyDescent="0.2">
      <c r="C253" s="95"/>
      <c r="D253" s="99"/>
      <c r="E253" s="97"/>
      <c r="F253" s="98"/>
      <c r="L253" s="99"/>
    </row>
    <row r="254" spans="3:12" s="94" customFormat="1" x14ac:dyDescent="0.2">
      <c r="C254" s="95"/>
      <c r="D254" s="99"/>
      <c r="E254" s="97"/>
      <c r="F254" s="98"/>
      <c r="L254" s="99"/>
    </row>
    <row r="255" spans="3:12" s="94" customFormat="1" x14ac:dyDescent="0.2">
      <c r="C255" s="95"/>
      <c r="D255" s="99"/>
      <c r="E255" s="97"/>
      <c r="F255" s="98"/>
      <c r="L255" s="99"/>
    </row>
    <row r="256" spans="3:12" s="94" customFormat="1" x14ac:dyDescent="0.2">
      <c r="C256" s="95"/>
      <c r="D256" s="99"/>
      <c r="E256" s="97"/>
      <c r="F256" s="98"/>
      <c r="L256" s="99"/>
    </row>
    <row r="257" spans="3:12" s="94" customFormat="1" x14ac:dyDescent="0.2">
      <c r="C257" s="95"/>
      <c r="D257" s="99"/>
      <c r="E257" s="97"/>
      <c r="F257" s="98"/>
      <c r="L257" s="99"/>
    </row>
    <row r="258" spans="3:12" s="94" customFormat="1" x14ac:dyDescent="0.2">
      <c r="C258" s="95"/>
      <c r="D258" s="99"/>
      <c r="E258" s="97"/>
      <c r="F258" s="98"/>
      <c r="L258" s="99"/>
    </row>
    <row r="259" spans="3:12" s="94" customFormat="1" x14ac:dyDescent="0.2">
      <c r="C259" s="95"/>
      <c r="D259" s="99"/>
      <c r="E259" s="97"/>
      <c r="F259" s="98"/>
      <c r="L259" s="99"/>
    </row>
    <row r="260" spans="3:12" s="94" customFormat="1" x14ac:dyDescent="0.2">
      <c r="C260" s="95"/>
      <c r="D260" s="99"/>
      <c r="E260" s="97"/>
      <c r="F260" s="98"/>
      <c r="L260" s="99"/>
    </row>
    <row r="261" spans="3:12" s="94" customFormat="1" x14ac:dyDescent="0.2">
      <c r="C261" s="95"/>
      <c r="D261" s="99"/>
      <c r="E261" s="97"/>
      <c r="F261" s="98"/>
      <c r="L261" s="99"/>
    </row>
    <row r="262" spans="3:12" s="94" customFormat="1" x14ac:dyDescent="0.2">
      <c r="C262" s="95"/>
      <c r="D262" s="99"/>
      <c r="E262" s="97"/>
      <c r="F262" s="98"/>
      <c r="L262" s="99"/>
    </row>
    <row r="263" spans="3:12" s="94" customFormat="1" x14ac:dyDescent="0.2">
      <c r="C263" s="95"/>
      <c r="D263" s="99"/>
      <c r="E263" s="97"/>
      <c r="F263" s="98"/>
      <c r="L263" s="99"/>
    </row>
    <row r="264" spans="3:12" s="94" customFormat="1" x14ac:dyDescent="0.2">
      <c r="C264" s="95"/>
      <c r="D264" s="99"/>
      <c r="E264" s="97"/>
      <c r="F264" s="98"/>
      <c r="L264" s="99"/>
    </row>
    <row r="265" spans="3:12" s="94" customFormat="1" x14ac:dyDescent="0.2">
      <c r="C265" s="95"/>
      <c r="D265" s="99"/>
      <c r="E265" s="97"/>
      <c r="F265" s="98"/>
      <c r="L265" s="99"/>
    </row>
    <row r="266" spans="3:12" s="94" customFormat="1" x14ac:dyDescent="0.2">
      <c r="C266" s="95"/>
      <c r="D266" s="99"/>
      <c r="E266" s="97"/>
      <c r="F266" s="98"/>
      <c r="L266" s="99"/>
    </row>
    <row r="267" spans="3:12" s="94" customFormat="1" x14ac:dyDescent="0.2">
      <c r="C267" s="95"/>
      <c r="D267" s="99"/>
      <c r="E267" s="97"/>
      <c r="F267" s="98"/>
      <c r="L267" s="99"/>
    </row>
    <row r="268" spans="3:12" s="94" customFormat="1" x14ac:dyDescent="0.2">
      <c r="C268" s="95"/>
      <c r="D268" s="99"/>
      <c r="E268" s="97"/>
      <c r="F268" s="98"/>
      <c r="L268" s="99"/>
    </row>
    <row r="269" spans="3:12" s="94" customFormat="1" x14ac:dyDescent="0.2">
      <c r="C269" s="95"/>
      <c r="D269" s="99"/>
      <c r="E269" s="97"/>
      <c r="F269" s="98"/>
      <c r="L269" s="99"/>
    </row>
    <row r="270" spans="3:12" s="94" customFormat="1" x14ac:dyDescent="0.2">
      <c r="C270" s="95"/>
      <c r="D270" s="99"/>
      <c r="E270" s="97"/>
      <c r="F270" s="98"/>
      <c r="L270" s="99"/>
    </row>
    <row r="271" spans="3:12" s="94" customFormat="1" x14ac:dyDescent="0.2">
      <c r="C271" s="95"/>
      <c r="D271" s="99"/>
      <c r="E271" s="97"/>
      <c r="F271" s="98"/>
      <c r="L271" s="99"/>
    </row>
    <row r="272" spans="3:12" s="94" customFormat="1" x14ac:dyDescent="0.2">
      <c r="C272" s="95"/>
      <c r="D272" s="99"/>
      <c r="E272" s="97"/>
      <c r="F272" s="98"/>
      <c r="L272" s="99"/>
    </row>
    <row r="273" spans="3:12" s="94" customFormat="1" x14ac:dyDescent="0.2">
      <c r="C273" s="95"/>
      <c r="D273" s="99"/>
      <c r="E273" s="97"/>
      <c r="F273" s="98"/>
      <c r="L273" s="99"/>
    </row>
    <row r="274" spans="3:12" s="94" customFormat="1" x14ac:dyDescent="0.2">
      <c r="C274" s="95"/>
      <c r="D274" s="99"/>
      <c r="E274" s="97"/>
      <c r="F274" s="98"/>
      <c r="L274" s="99"/>
    </row>
    <row r="275" spans="3:12" s="94" customFormat="1" x14ac:dyDescent="0.2">
      <c r="C275" s="95"/>
      <c r="D275" s="99"/>
      <c r="E275" s="97"/>
      <c r="F275" s="98"/>
      <c r="L275" s="99"/>
    </row>
    <row r="276" spans="3:12" s="94" customFormat="1" x14ac:dyDescent="0.2">
      <c r="C276" s="95"/>
      <c r="D276" s="99"/>
      <c r="E276" s="97"/>
      <c r="F276" s="98"/>
      <c r="L276" s="99"/>
    </row>
    <row r="277" spans="3:12" s="94" customFormat="1" x14ac:dyDescent="0.2">
      <c r="C277" s="95"/>
      <c r="D277" s="99"/>
      <c r="E277" s="97"/>
      <c r="F277" s="98"/>
      <c r="L277" s="99"/>
    </row>
    <row r="278" spans="3:12" s="94" customFormat="1" x14ac:dyDescent="0.2">
      <c r="C278" s="95"/>
      <c r="D278" s="99"/>
      <c r="E278" s="97"/>
      <c r="F278" s="98"/>
      <c r="L278" s="99"/>
    </row>
    <row r="279" spans="3:12" s="94" customFormat="1" x14ac:dyDescent="0.2">
      <c r="C279" s="95"/>
      <c r="D279" s="99"/>
      <c r="E279" s="97"/>
      <c r="F279" s="98"/>
      <c r="L279" s="99"/>
    </row>
    <row r="280" spans="3:12" s="94" customFormat="1" x14ac:dyDescent="0.2">
      <c r="C280" s="95"/>
      <c r="D280" s="99"/>
      <c r="E280" s="97"/>
      <c r="F280" s="98"/>
      <c r="L280" s="99"/>
    </row>
    <row r="281" spans="3:12" s="94" customFormat="1" x14ac:dyDescent="0.2">
      <c r="C281" s="95"/>
      <c r="D281" s="99"/>
      <c r="E281" s="97"/>
      <c r="F281" s="98"/>
      <c r="L281" s="99"/>
    </row>
    <row r="282" spans="3:12" s="94" customFormat="1" x14ac:dyDescent="0.2">
      <c r="C282" s="95"/>
      <c r="D282" s="99"/>
      <c r="E282" s="97"/>
      <c r="F282" s="98"/>
      <c r="L282" s="99"/>
    </row>
    <row r="283" spans="3:12" s="94" customFormat="1" x14ac:dyDescent="0.2">
      <c r="C283" s="95"/>
      <c r="D283" s="99"/>
      <c r="E283" s="97"/>
      <c r="F283" s="98"/>
      <c r="L283" s="99"/>
    </row>
    <row r="284" spans="3:12" s="94" customFormat="1" x14ac:dyDescent="0.2">
      <c r="C284" s="95"/>
      <c r="D284" s="99"/>
      <c r="E284" s="97"/>
      <c r="F284" s="98"/>
      <c r="L284" s="99"/>
    </row>
    <row r="285" spans="3:12" s="94" customFormat="1" x14ac:dyDescent="0.2">
      <c r="C285" s="95"/>
      <c r="D285" s="99"/>
      <c r="E285" s="97"/>
      <c r="F285" s="98"/>
      <c r="L285" s="99"/>
    </row>
    <row r="286" spans="3:12" s="94" customFormat="1" x14ac:dyDescent="0.2">
      <c r="C286" s="95"/>
      <c r="D286" s="99"/>
      <c r="E286" s="97"/>
      <c r="F286" s="98"/>
      <c r="L286" s="99"/>
    </row>
    <row r="287" spans="3:12" s="94" customFormat="1" x14ac:dyDescent="0.2">
      <c r="C287" s="95"/>
      <c r="D287" s="99"/>
      <c r="E287" s="97"/>
      <c r="F287" s="98"/>
      <c r="L287" s="99"/>
    </row>
    <row r="288" spans="3:12" s="94" customFormat="1" x14ac:dyDescent="0.2">
      <c r="C288" s="95"/>
      <c r="D288" s="99"/>
      <c r="E288" s="97"/>
      <c r="F288" s="98"/>
      <c r="L288" s="99"/>
    </row>
    <row r="289" spans="3:12" s="94" customFormat="1" x14ac:dyDescent="0.2">
      <c r="C289" s="95"/>
      <c r="D289" s="99"/>
      <c r="E289" s="97"/>
      <c r="F289" s="98"/>
      <c r="L289" s="99"/>
    </row>
    <row r="290" spans="3:12" s="94" customFormat="1" x14ac:dyDescent="0.2">
      <c r="C290" s="95"/>
      <c r="D290" s="99"/>
      <c r="E290" s="97"/>
      <c r="F290" s="98"/>
      <c r="L290" s="99"/>
    </row>
    <row r="291" spans="3:12" s="94" customFormat="1" x14ac:dyDescent="0.2">
      <c r="C291" s="95"/>
      <c r="D291" s="99"/>
      <c r="E291" s="97"/>
      <c r="F291" s="98"/>
      <c r="L291" s="99"/>
    </row>
    <row r="292" spans="3:12" s="94" customFormat="1" x14ac:dyDescent="0.2">
      <c r="C292" s="95"/>
      <c r="D292" s="99"/>
      <c r="E292" s="97"/>
      <c r="F292" s="98"/>
      <c r="L292" s="99"/>
    </row>
    <row r="293" spans="3:12" s="94" customFormat="1" x14ac:dyDescent="0.2">
      <c r="C293" s="95"/>
      <c r="D293" s="99"/>
      <c r="E293" s="97"/>
      <c r="F293" s="98"/>
      <c r="L293" s="99"/>
    </row>
    <row r="294" spans="3:12" s="94" customFormat="1" x14ac:dyDescent="0.2">
      <c r="C294" s="95"/>
      <c r="D294" s="99"/>
      <c r="E294" s="97"/>
      <c r="F294" s="98"/>
      <c r="L294" s="99"/>
    </row>
    <row r="295" spans="3:12" s="94" customFormat="1" x14ac:dyDescent="0.2">
      <c r="C295" s="95"/>
      <c r="D295" s="99"/>
      <c r="E295" s="97"/>
      <c r="F295" s="98"/>
      <c r="L295" s="99"/>
    </row>
    <row r="296" spans="3:12" s="94" customFormat="1" x14ac:dyDescent="0.2">
      <c r="C296" s="95"/>
      <c r="D296" s="99"/>
      <c r="E296" s="97"/>
      <c r="F296" s="98"/>
      <c r="L296" s="99"/>
    </row>
    <row r="297" spans="3:12" s="94" customFormat="1" x14ac:dyDescent="0.2">
      <c r="C297" s="95"/>
      <c r="D297" s="99"/>
      <c r="E297" s="97"/>
      <c r="F297" s="98"/>
      <c r="L297" s="99"/>
    </row>
    <row r="298" spans="3:12" s="94" customFormat="1" x14ac:dyDescent="0.2">
      <c r="C298" s="95"/>
      <c r="D298" s="99"/>
      <c r="E298" s="97"/>
      <c r="F298" s="98"/>
      <c r="L298" s="99"/>
    </row>
    <row r="299" spans="3:12" s="94" customFormat="1" x14ac:dyDescent="0.2">
      <c r="C299" s="95"/>
      <c r="D299" s="99"/>
      <c r="E299" s="97"/>
      <c r="F299" s="98"/>
      <c r="L299" s="99"/>
    </row>
    <row r="300" spans="3:12" s="94" customFormat="1" x14ac:dyDescent="0.2">
      <c r="C300" s="95"/>
      <c r="D300" s="99"/>
      <c r="E300" s="97"/>
      <c r="F300" s="98"/>
      <c r="L300" s="99"/>
    </row>
    <row r="301" spans="3:12" s="94" customFormat="1" x14ac:dyDescent="0.2">
      <c r="C301" s="95"/>
      <c r="D301" s="99"/>
      <c r="E301" s="97"/>
      <c r="F301" s="98"/>
      <c r="L301" s="99"/>
    </row>
    <row r="302" spans="3:12" s="94" customFormat="1" x14ac:dyDescent="0.2">
      <c r="C302" s="95"/>
      <c r="D302" s="99"/>
      <c r="E302" s="97"/>
      <c r="F302" s="98"/>
      <c r="L302" s="99"/>
    </row>
    <row r="303" spans="3:12" s="94" customFormat="1" x14ac:dyDescent="0.2">
      <c r="C303" s="95"/>
      <c r="D303" s="99"/>
      <c r="E303" s="97"/>
      <c r="F303" s="98"/>
      <c r="L303" s="99"/>
    </row>
    <row r="304" spans="3:12" s="94" customFormat="1" x14ac:dyDescent="0.2">
      <c r="C304" s="95"/>
      <c r="D304" s="99"/>
      <c r="E304" s="97"/>
      <c r="F304" s="98"/>
      <c r="L304" s="99"/>
    </row>
    <row r="305" spans="2:12" s="94" customFormat="1" x14ac:dyDescent="0.2">
      <c r="C305" s="95"/>
      <c r="D305" s="99"/>
      <c r="E305" s="97"/>
      <c r="F305" s="98"/>
      <c r="L305" s="99"/>
    </row>
    <row r="306" spans="2:12" s="94" customFormat="1" x14ac:dyDescent="0.2">
      <c r="C306" s="95"/>
      <c r="D306" s="99"/>
      <c r="E306" s="97"/>
      <c r="F306" s="98"/>
      <c r="L306" s="99"/>
    </row>
    <row r="307" spans="2:12" s="94" customFormat="1" x14ac:dyDescent="0.2">
      <c r="C307" s="95"/>
      <c r="D307" s="99"/>
      <c r="E307" s="97"/>
      <c r="F307" s="98"/>
      <c r="L307" s="99"/>
    </row>
    <row r="308" spans="2:12" s="94" customFormat="1" x14ac:dyDescent="0.2">
      <c r="C308" s="95"/>
      <c r="D308" s="99"/>
      <c r="E308" s="97"/>
      <c r="F308" s="98"/>
      <c r="L308" s="99"/>
    </row>
    <row r="309" spans="2:12" s="94" customFormat="1" x14ac:dyDescent="0.2">
      <c r="C309" s="95"/>
      <c r="D309" s="99"/>
      <c r="E309" s="97"/>
      <c r="F309" s="98"/>
      <c r="L309" s="99"/>
    </row>
    <row r="310" spans="2:12" s="94" customFormat="1" x14ac:dyDescent="0.2">
      <c r="C310" s="95"/>
      <c r="D310" s="99"/>
      <c r="E310" s="97"/>
      <c r="F310" s="98"/>
      <c r="L310" s="99"/>
    </row>
    <row r="311" spans="2:12" x14ac:dyDescent="0.2">
      <c r="B311" s="94"/>
      <c r="C311" s="95"/>
      <c r="D311" s="99"/>
      <c r="E311" s="97"/>
      <c r="F311" s="98"/>
      <c r="G311" s="94"/>
      <c r="H311" s="94"/>
      <c r="I311" s="94"/>
      <c r="J311" s="94"/>
      <c r="K311" s="94"/>
      <c r="L311" s="103"/>
    </row>
    <row r="312" spans="2:12" x14ac:dyDescent="0.2">
      <c r="B312" s="94"/>
      <c r="C312" s="95"/>
      <c r="D312" s="99"/>
      <c r="E312" s="97"/>
      <c r="F312" s="98"/>
      <c r="G312" s="94"/>
      <c r="H312" s="94"/>
      <c r="I312" s="94"/>
      <c r="J312" s="94"/>
      <c r="K312" s="94"/>
      <c r="L312" s="103"/>
    </row>
    <row r="313" spans="2:12" x14ac:dyDescent="0.2">
      <c r="B313" s="94"/>
      <c r="C313" s="95"/>
      <c r="D313" s="99"/>
      <c r="E313" s="97"/>
      <c r="F313" s="98"/>
      <c r="G313" s="94"/>
      <c r="H313" s="94"/>
      <c r="I313" s="94"/>
      <c r="J313" s="94"/>
      <c r="K313" s="94"/>
      <c r="L313" s="103"/>
    </row>
    <row r="314" spans="2:12" x14ac:dyDescent="0.2">
      <c r="B314" s="94"/>
      <c r="C314" s="95"/>
      <c r="D314" s="99"/>
      <c r="E314" s="97"/>
      <c r="F314" s="98"/>
      <c r="G314" s="94"/>
      <c r="H314" s="94"/>
      <c r="I314" s="94"/>
      <c r="J314" s="94"/>
      <c r="K314" s="94"/>
      <c r="L314" s="103"/>
    </row>
    <row r="315" spans="2:12" x14ac:dyDescent="0.2">
      <c r="B315" s="94"/>
      <c r="C315" s="95"/>
      <c r="D315" s="99"/>
      <c r="E315" s="97"/>
      <c r="F315" s="98"/>
      <c r="G315" s="94"/>
      <c r="H315" s="94"/>
      <c r="I315" s="94"/>
      <c r="J315" s="94"/>
      <c r="K315" s="94"/>
      <c r="L315" s="103"/>
    </row>
    <row r="316" spans="2:12" x14ac:dyDescent="0.2">
      <c r="B316" s="94"/>
      <c r="C316" s="95"/>
      <c r="D316" s="99"/>
      <c r="E316" s="97"/>
      <c r="F316" s="98"/>
      <c r="G316" s="94"/>
      <c r="H316" s="94"/>
      <c r="I316" s="94"/>
      <c r="J316" s="94"/>
      <c r="K316" s="94"/>
      <c r="L316" s="103"/>
    </row>
    <row r="317" spans="2:12" x14ac:dyDescent="0.2">
      <c r="B317" s="94"/>
      <c r="C317" s="95"/>
      <c r="D317" s="99"/>
      <c r="E317" s="97"/>
      <c r="F317" s="98"/>
      <c r="G317" s="94"/>
      <c r="H317" s="94"/>
      <c r="I317" s="94"/>
      <c r="J317" s="94"/>
      <c r="K317" s="94"/>
      <c r="L317" s="103"/>
    </row>
    <row r="318" spans="2:12" x14ac:dyDescent="0.2">
      <c r="B318" s="94"/>
      <c r="C318" s="95"/>
      <c r="D318" s="99"/>
      <c r="E318" s="97"/>
      <c r="F318" s="98"/>
      <c r="G318" s="94"/>
      <c r="H318" s="94"/>
      <c r="I318" s="94"/>
      <c r="J318" s="94"/>
      <c r="K318" s="94"/>
      <c r="L318" s="103"/>
    </row>
    <row r="319" spans="2:12" x14ac:dyDescent="0.2">
      <c r="B319" s="94"/>
      <c r="C319" s="95"/>
      <c r="D319" s="99"/>
      <c r="E319" s="97"/>
      <c r="F319" s="98"/>
      <c r="G319" s="94"/>
      <c r="H319" s="94"/>
      <c r="I319" s="94"/>
      <c r="J319" s="94"/>
      <c r="K319" s="94"/>
      <c r="L319" s="103"/>
    </row>
    <row r="320" spans="2:12" x14ac:dyDescent="0.2">
      <c r="B320" s="94"/>
      <c r="C320" s="95"/>
      <c r="D320" s="99"/>
      <c r="E320" s="97"/>
      <c r="F320" s="98"/>
      <c r="G320" s="94"/>
      <c r="H320" s="94"/>
      <c r="I320" s="94"/>
      <c r="J320" s="94"/>
      <c r="K320" s="94"/>
      <c r="L320" s="103"/>
    </row>
    <row r="321" spans="2:12" x14ac:dyDescent="0.2">
      <c r="B321" s="94"/>
      <c r="C321" s="95"/>
      <c r="D321" s="99"/>
      <c r="E321" s="97"/>
      <c r="F321" s="98"/>
      <c r="G321" s="94"/>
      <c r="H321" s="94"/>
      <c r="I321" s="94"/>
      <c r="J321" s="94"/>
      <c r="K321" s="94"/>
      <c r="L321" s="103"/>
    </row>
    <row r="322" spans="2:12" x14ac:dyDescent="0.2">
      <c r="B322" s="94"/>
      <c r="C322" s="95"/>
      <c r="D322" s="99"/>
      <c r="E322" s="97"/>
      <c r="F322" s="98"/>
      <c r="G322" s="94"/>
      <c r="H322" s="94"/>
      <c r="I322" s="94"/>
      <c r="J322" s="94"/>
      <c r="K322" s="94"/>
      <c r="L322" s="103"/>
    </row>
    <row r="323" spans="2:12" x14ac:dyDescent="0.2">
      <c r="B323" s="94"/>
      <c r="C323" s="95"/>
      <c r="D323" s="99"/>
      <c r="E323" s="97"/>
      <c r="F323" s="98"/>
      <c r="G323" s="94"/>
      <c r="H323" s="94"/>
      <c r="I323" s="94"/>
      <c r="J323" s="94"/>
      <c r="K323" s="94"/>
      <c r="L323" s="103"/>
    </row>
    <row r="324" spans="2:12" x14ac:dyDescent="0.2">
      <c r="B324" s="94"/>
      <c r="C324" s="95"/>
      <c r="D324" s="99"/>
      <c r="E324" s="97"/>
      <c r="F324" s="98"/>
      <c r="G324" s="94"/>
      <c r="H324" s="94"/>
      <c r="I324" s="94"/>
      <c r="J324" s="94"/>
      <c r="K324" s="94"/>
      <c r="L324" s="103"/>
    </row>
    <row r="325" spans="2:12" x14ac:dyDescent="0.2">
      <c r="B325" s="94"/>
      <c r="C325" s="95"/>
      <c r="D325" s="99"/>
      <c r="E325" s="97"/>
      <c r="F325" s="98"/>
      <c r="G325" s="94"/>
      <c r="H325" s="94"/>
      <c r="I325" s="94"/>
      <c r="J325" s="94"/>
      <c r="K325" s="94"/>
      <c r="L325" s="103"/>
    </row>
    <row r="326" spans="2:12" x14ac:dyDescent="0.2">
      <c r="B326" s="94"/>
      <c r="C326" s="95"/>
      <c r="D326" s="99"/>
      <c r="E326" s="97"/>
      <c r="F326" s="98"/>
      <c r="G326" s="94"/>
      <c r="H326" s="94"/>
      <c r="I326" s="94"/>
      <c r="J326" s="94"/>
      <c r="K326" s="94"/>
      <c r="L326" s="103"/>
    </row>
    <row r="327" spans="2:12" x14ac:dyDescent="0.2">
      <c r="B327" s="94"/>
      <c r="C327" s="95"/>
      <c r="D327" s="99"/>
      <c r="E327" s="97"/>
      <c r="F327" s="98"/>
      <c r="G327" s="94"/>
      <c r="H327" s="94"/>
      <c r="I327" s="94"/>
      <c r="J327" s="94"/>
      <c r="K327" s="94"/>
      <c r="L327" s="103"/>
    </row>
    <row r="342" spans="4:4" ht="12.75" x14ac:dyDescent="0.2">
      <c r="D342" s="167"/>
    </row>
  </sheetData>
  <mergeCells count="70">
    <mergeCell ref="B116:C116"/>
    <mergeCell ref="B119:C119"/>
    <mergeCell ref="B76:C76"/>
    <mergeCell ref="B80:C80"/>
    <mergeCell ref="B81:C81"/>
    <mergeCell ref="B85:C85"/>
    <mergeCell ref="B86:C86"/>
    <mergeCell ref="B67:C67"/>
    <mergeCell ref="B69:C69"/>
    <mergeCell ref="B71:C71"/>
    <mergeCell ref="B73:C73"/>
    <mergeCell ref="B74:C74"/>
    <mergeCell ref="B58:C58"/>
    <mergeCell ref="B60:C60"/>
    <mergeCell ref="B62:C62"/>
    <mergeCell ref="B63:C63"/>
    <mergeCell ref="B65:C65"/>
    <mergeCell ref="B52:C52"/>
    <mergeCell ref="B53:C53"/>
    <mergeCell ref="B54:C54"/>
    <mergeCell ref="B56:C56"/>
    <mergeCell ref="B57:C57"/>
    <mergeCell ref="B44:C44"/>
    <mergeCell ref="B46:C46"/>
    <mergeCell ref="B47:C47"/>
    <mergeCell ref="B49:C49"/>
    <mergeCell ref="B50:C50"/>
    <mergeCell ref="B34:C34"/>
    <mergeCell ref="B35:C35"/>
    <mergeCell ref="B37:C37"/>
    <mergeCell ref="B40:C40"/>
    <mergeCell ref="B43:C43"/>
    <mergeCell ref="B25:C25"/>
    <mergeCell ref="B26:C26"/>
    <mergeCell ref="B28:C28"/>
    <mergeCell ref="B30:C30"/>
    <mergeCell ref="B31:C31"/>
    <mergeCell ref="B15:C15"/>
    <mergeCell ref="B16:C16"/>
    <mergeCell ref="B17:C17"/>
    <mergeCell ref="B22:C22"/>
    <mergeCell ref="B23:C23"/>
    <mergeCell ref="C176:D176"/>
    <mergeCell ref="H176:I176"/>
    <mergeCell ref="H174:I174"/>
    <mergeCell ref="A174:D174"/>
    <mergeCell ref="A175:D175"/>
    <mergeCell ref="H175:I175"/>
    <mergeCell ref="H121:I121"/>
    <mergeCell ref="H126:I126"/>
    <mergeCell ref="H78:I78"/>
    <mergeCell ref="A121:D121"/>
    <mergeCell ref="A126:D126"/>
    <mergeCell ref="A78:D78"/>
    <mergeCell ref="B88:C88"/>
    <mergeCell ref="B89:C89"/>
    <mergeCell ref="B91:C91"/>
    <mergeCell ref="B93:C93"/>
    <mergeCell ref="B94:C94"/>
    <mergeCell ref="B96:C96"/>
    <mergeCell ref="B99:C99"/>
    <mergeCell ref="B112:C112"/>
    <mergeCell ref="B113:C113"/>
    <mergeCell ref="B115:C115"/>
    <mergeCell ref="L12:M12"/>
    <mergeCell ref="N12:O12"/>
    <mergeCell ref="F1:G1"/>
    <mergeCell ref="F11:G12"/>
    <mergeCell ref="H11:I11"/>
    <mergeCell ref="E7:G7"/>
  </mergeCells>
  <conditionalFormatting sqref="B127:B173 B100:B111 B79 B95 B90 B92 B117:B118 B120">
    <cfRule type="expression" dxfId="67" priority="91" stopIfTrue="1">
      <formula>D79=" "</formula>
    </cfRule>
  </conditionalFormatting>
  <conditionalFormatting sqref="D156:D173 C127:C173 C100:C111 C79 C95 D85 D79:D80 D88:D95 C90 C92 D99:D111 D115:D120 C117:C118 C120">
    <cfRule type="expression" dxfId="66" priority="90" stopIfTrue="1">
      <formula>D79=" "</formula>
    </cfRule>
  </conditionalFormatting>
  <conditionalFormatting sqref="B165:B168 B127:B161">
    <cfRule type="expression" dxfId="65" priority="65" stopIfTrue="1">
      <formula>D127=" "</formula>
    </cfRule>
  </conditionalFormatting>
  <conditionalFormatting sqref="C165:C168 C136:D155 C134 D127:D135">
    <cfRule type="expression" dxfId="64" priority="64" stopIfTrue="1">
      <formula>D127=" "</formula>
    </cfRule>
  </conditionalFormatting>
  <conditionalFormatting sqref="C157:D161 C164:D165 C167:D167 C129 C132:D132 C134:D134">
    <cfRule type="expression" dxfId="63" priority="63" stopIfTrue="1">
      <formula>D129=" "</formula>
    </cfRule>
  </conditionalFormatting>
  <conditionalFormatting sqref="C157:D161 C164:D165 C167:D167 C129 C132:D132 C134:D134">
    <cfRule type="expression" dxfId="62" priority="62" stopIfTrue="1">
      <formula>D129=" "</formula>
    </cfRule>
  </conditionalFormatting>
  <conditionalFormatting sqref="C157:D161 C164:D165 C167:D167 C129 C132:D132 C134:D134">
    <cfRule type="expression" dxfId="61" priority="61" stopIfTrue="1">
      <formula>D129=" "</formula>
    </cfRule>
  </conditionalFormatting>
  <conditionalFormatting sqref="B166">
    <cfRule type="expression" dxfId="60" priority="58" stopIfTrue="1">
      <formula>D166=" "</formula>
    </cfRule>
  </conditionalFormatting>
  <conditionalFormatting sqref="C166:D166">
    <cfRule type="expression" dxfId="59" priority="57" stopIfTrue="1">
      <formula>D166=" "</formula>
    </cfRule>
  </conditionalFormatting>
  <conditionalFormatting sqref="C168:D168">
    <cfRule type="expression" dxfId="58" priority="56" stopIfTrue="1">
      <formula>D168=" "</formula>
    </cfRule>
  </conditionalFormatting>
  <conditionalFormatting sqref="C165:D165">
    <cfRule type="expression" dxfId="57" priority="55" stopIfTrue="1">
      <formula>D165=" "</formula>
    </cfRule>
  </conditionalFormatting>
  <conditionalFormatting sqref="C159:C161">
    <cfRule type="expression" dxfId="56" priority="54" stopIfTrue="1">
      <formula>D159=" "</formula>
    </cfRule>
  </conditionalFormatting>
  <conditionalFormatting sqref="C159:C161">
    <cfRule type="expression" dxfId="55" priority="53" stopIfTrue="1">
      <formula>D159=" "</formula>
    </cfRule>
  </conditionalFormatting>
  <conditionalFormatting sqref="C159:C161">
    <cfRule type="expression" dxfId="54" priority="52" stopIfTrue="1">
      <formula>D159=" "</formula>
    </cfRule>
  </conditionalFormatting>
  <conditionalFormatting sqref="C159:C161">
    <cfRule type="expression" dxfId="53" priority="51" stopIfTrue="1">
      <formula>D159=" "</formula>
    </cfRule>
  </conditionalFormatting>
  <conditionalFormatting sqref="C159:C161">
    <cfRule type="expression" dxfId="52" priority="50" stopIfTrue="1">
      <formula>D159=" "</formula>
    </cfRule>
  </conditionalFormatting>
  <conditionalFormatting sqref="C159:D161">
    <cfRule type="expression" dxfId="51" priority="49" stopIfTrue="1">
      <formula>D159=" "</formula>
    </cfRule>
  </conditionalFormatting>
  <conditionalFormatting sqref="C157:C158">
    <cfRule type="expression" dxfId="50" priority="48" stopIfTrue="1">
      <formula>D157=" "</formula>
    </cfRule>
  </conditionalFormatting>
  <conditionalFormatting sqref="C157:C158">
    <cfRule type="expression" dxfId="49" priority="47" stopIfTrue="1">
      <formula>D157=" "</formula>
    </cfRule>
  </conditionalFormatting>
  <conditionalFormatting sqref="C157:C158">
    <cfRule type="expression" dxfId="48" priority="46" stopIfTrue="1">
      <formula>D157=" "</formula>
    </cfRule>
  </conditionalFormatting>
  <conditionalFormatting sqref="C157:C158">
    <cfRule type="expression" dxfId="47" priority="45" stopIfTrue="1">
      <formula>D157=" "</formula>
    </cfRule>
  </conditionalFormatting>
  <conditionalFormatting sqref="C157:C158">
    <cfRule type="expression" dxfId="46" priority="44" stopIfTrue="1">
      <formula>D157=" "</formula>
    </cfRule>
  </conditionalFormatting>
  <conditionalFormatting sqref="C157:D158">
    <cfRule type="expression" dxfId="45" priority="43" stopIfTrue="1">
      <formula>D157=" "</formula>
    </cfRule>
  </conditionalFormatting>
  <conditionalFormatting sqref="B164">
    <cfRule type="expression" dxfId="44" priority="42" stopIfTrue="1">
      <formula>D164=" "</formula>
    </cfRule>
  </conditionalFormatting>
  <conditionalFormatting sqref="B164">
    <cfRule type="expression" dxfId="43" priority="41" stopIfTrue="1">
      <formula>D164=" "</formula>
    </cfRule>
  </conditionalFormatting>
  <conditionalFormatting sqref="B164">
    <cfRule type="expression" dxfId="42" priority="40" stopIfTrue="1">
      <formula>D164=" "</formula>
    </cfRule>
  </conditionalFormatting>
  <conditionalFormatting sqref="B164">
    <cfRule type="expression" dxfId="41" priority="39" stopIfTrue="1">
      <formula>D164=" "</formula>
    </cfRule>
  </conditionalFormatting>
  <conditionalFormatting sqref="B164">
    <cfRule type="expression" dxfId="40" priority="38" stopIfTrue="1">
      <formula>D164=" "</formula>
    </cfRule>
  </conditionalFormatting>
  <conditionalFormatting sqref="B164">
    <cfRule type="expression" dxfId="39" priority="37" stopIfTrue="1">
      <formula>D164=" "</formula>
    </cfRule>
  </conditionalFormatting>
  <conditionalFormatting sqref="B164">
    <cfRule type="expression" dxfId="38" priority="36" stopIfTrue="1">
      <formula>D164=" "</formula>
    </cfRule>
  </conditionalFormatting>
  <conditionalFormatting sqref="C164">
    <cfRule type="expression" dxfId="37" priority="35" stopIfTrue="1">
      <formula>D164=" "</formula>
    </cfRule>
  </conditionalFormatting>
  <conditionalFormatting sqref="C164">
    <cfRule type="expression" dxfId="36" priority="34" stopIfTrue="1">
      <formula>D164=" "</formula>
    </cfRule>
  </conditionalFormatting>
  <conditionalFormatting sqref="C164">
    <cfRule type="expression" dxfId="35" priority="33" stopIfTrue="1">
      <formula>D164=" "</formula>
    </cfRule>
  </conditionalFormatting>
  <conditionalFormatting sqref="C164">
    <cfRule type="expression" dxfId="34" priority="32" stopIfTrue="1">
      <formula>D164=" "</formula>
    </cfRule>
  </conditionalFormatting>
  <conditionalFormatting sqref="C164">
    <cfRule type="expression" dxfId="33" priority="31" stopIfTrue="1">
      <formula>D164=" "</formula>
    </cfRule>
  </conditionalFormatting>
  <conditionalFormatting sqref="C164:D164">
    <cfRule type="expression" dxfId="32" priority="30" stopIfTrue="1">
      <formula>D164=" "</formula>
    </cfRule>
  </conditionalFormatting>
  <conditionalFormatting sqref="B167">
    <cfRule type="expression" dxfId="31" priority="28" stopIfTrue="1">
      <formula>D167=" "</formula>
    </cfRule>
  </conditionalFormatting>
  <conditionalFormatting sqref="C167:D167">
    <cfRule type="expression" dxfId="30" priority="27" stopIfTrue="1">
      <formula>D167=" "</formula>
    </cfRule>
  </conditionalFormatting>
  <conditionalFormatting sqref="C129 C132">
    <cfRule type="expression" dxfId="29" priority="26" stopIfTrue="1">
      <formula>D129=" "</formula>
    </cfRule>
  </conditionalFormatting>
  <conditionalFormatting sqref="C129 C132">
    <cfRule type="expression" dxfId="28" priority="25" stopIfTrue="1">
      <formula>D129=" "</formula>
    </cfRule>
  </conditionalFormatting>
  <conditionalFormatting sqref="C129 C132">
    <cfRule type="expression" dxfId="27" priority="24" stopIfTrue="1">
      <formula>D129=" "</formula>
    </cfRule>
  </conditionalFormatting>
  <conditionalFormatting sqref="C129 C132">
    <cfRule type="expression" dxfId="26" priority="23" stopIfTrue="1">
      <formula>D129=" "</formula>
    </cfRule>
  </conditionalFormatting>
  <conditionalFormatting sqref="C129 C132">
    <cfRule type="expression" dxfId="25" priority="22" stopIfTrue="1">
      <formula>D129=" "</formula>
    </cfRule>
  </conditionalFormatting>
  <conditionalFormatting sqref="C129 C132:D132 C134:D134">
    <cfRule type="expression" dxfId="24" priority="21" stopIfTrue="1">
      <formula>D129=" "</formula>
    </cfRule>
  </conditionalFormatting>
  <conditionalFormatting sqref="B136">
    <cfRule type="expression" dxfId="23" priority="2" stopIfTrue="1">
      <formula>D136=" "</formula>
    </cfRule>
  </conditionalFormatting>
  <conditionalFormatting sqref="B134:B136 B128:B130 B160:B164">
    <cfRule type="expression" dxfId="22" priority="20" stopIfTrue="1">
      <formula>D128=" "</formula>
    </cfRule>
  </conditionalFormatting>
  <conditionalFormatting sqref="B131:B133">
    <cfRule type="expression" dxfId="21" priority="19" stopIfTrue="1">
      <formula>D131=" "</formula>
    </cfRule>
  </conditionalFormatting>
  <conditionalFormatting sqref="B137:B138">
    <cfRule type="expression" dxfId="20" priority="18" stopIfTrue="1">
      <formula>D137=" "</formula>
    </cfRule>
  </conditionalFormatting>
  <conditionalFormatting sqref="B139:B141">
    <cfRule type="expression" dxfId="19" priority="17" stopIfTrue="1">
      <formula>D139=" "</formula>
    </cfRule>
  </conditionalFormatting>
  <conditionalFormatting sqref="B142:B145">
    <cfRule type="expression" dxfId="18" priority="16" stopIfTrue="1">
      <formula>D142=" "</formula>
    </cfRule>
  </conditionalFormatting>
  <conditionalFormatting sqref="B146:B149">
    <cfRule type="expression" dxfId="17" priority="15" stopIfTrue="1">
      <formula>D146=" "</formula>
    </cfRule>
  </conditionalFormatting>
  <conditionalFormatting sqref="B150:B159">
    <cfRule type="expression" dxfId="16" priority="14" stopIfTrue="1">
      <formula>D150=" "</formula>
    </cfRule>
  </conditionalFormatting>
  <conditionalFormatting sqref="B168:B171">
    <cfRule type="expression" dxfId="15" priority="13" stopIfTrue="1">
      <formula>D168=" "</formula>
    </cfRule>
  </conditionalFormatting>
  <conditionalFormatting sqref="B169">
    <cfRule type="expression" dxfId="14" priority="12" stopIfTrue="1">
      <formula>D169=" "</formula>
    </cfRule>
  </conditionalFormatting>
  <conditionalFormatting sqref="B167">
    <cfRule type="expression" dxfId="13" priority="11" stopIfTrue="1">
      <formula>D167=" "</formula>
    </cfRule>
  </conditionalFormatting>
  <conditionalFormatting sqref="B167">
    <cfRule type="expression" dxfId="12" priority="10" stopIfTrue="1">
      <formula>D167=" "</formula>
    </cfRule>
  </conditionalFormatting>
  <conditionalFormatting sqref="B167">
    <cfRule type="expression" dxfId="11" priority="9" stopIfTrue="1">
      <formula>D167=" "</formula>
    </cfRule>
  </conditionalFormatting>
  <conditionalFormatting sqref="B167">
    <cfRule type="expression" dxfId="10" priority="8" stopIfTrue="1">
      <formula>D167=" "</formula>
    </cfRule>
  </conditionalFormatting>
  <conditionalFormatting sqref="B167">
    <cfRule type="expression" dxfId="9" priority="7" stopIfTrue="1">
      <formula>D167=" "</formula>
    </cfRule>
  </conditionalFormatting>
  <conditionalFormatting sqref="B167">
    <cfRule type="expression" dxfId="8" priority="6" stopIfTrue="1">
      <formula>D167=" "</formula>
    </cfRule>
  </conditionalFormatting>
  <conditionalFormatting sqref="B167">
    <cfRule type="expression" dxfId="7" priority="5" stopIfTrue="1">
      <formula>D167=" "</formula>
    </cfRule>
  </conditionalFormatting>
  <conditionalFormatting sqref="B170">
    <cfRule type="expression" dxfId="6" priority="4" stopIfTrue="1">
      <formula>D170=" "</formula>
    </cfRule>
  </conditionalFormatting>
  <conditionalFormatting sqref="B173">
    <cfRule type="expression" dxfId="5" priority="3" stopIfTrue="1">
      <formula>D173=" "</formula>
    </cfRule>
  </conditionalFormatting>
  <conditionalFormatting sqref="B173">
    <cfRule type="expression" dxfId="4" priority="1" stopIfTrue="1">
      <formula>D173=" "</formula>
    </cfRule>
  </conditionalFormatting>
  <printOptions horizontalCentered="1"/>
  <pageMargins left="0.59055118110236227" right="0.39370078740157483" top="0.59055118110236227" bottom="0.59055118110236227" header="0.19685039370078741" footer="0.19685039370078741"/>
  <pageSetup paperSize="9" scale="87" fitToHeight="0" orientation="portrait" r:id="rId1"/>
  <headerFooter alignWithMargins="0"/>
  <rowBreaks count="1" manualBreakCount="1">
    <brk id="53" max="6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18">
    <tabColor theme="6" tint="0.59999389629810485"/>
  </sheetPr>
  <dimension ref="A1:K355"/>
  <sheetViews>
    <sheetView showGridLines="0" tabSelected="1" view="pageBreakPreview" zoomScaleSheetLayoutView="100" workbookViewId="0">
      <selection activeCell="I174" sqref="I174"/>
    </sheetView>
  </sheetViews>
  <sheetFormatPr defaultRowHeight="11.25" x14ac:dyDescent="0.2"/>
  <cols>
    <col min="1" max="1" width="9" style="9" customWidth="1"/>
    <col min="2" max="2" width="9.42578125" style="9" customWidth="1"/>
    <col min="3" max="3" width="56.42578125" style="102" customWidth="1"/>
    <col min="4" max="4" width="7.140625" style="103" customWidth="1"/>
    <col min="5" max="5" width="7.85546875" style="104" bestFit="1" customWidth="1"/>
    <col min="6" max="6" width="7.5703125" style="105" customWidth="1"/>
    <col min="7" max="7" width="9.85546875" style="9" customWidth="1"/>
    <col min="8" max="16384" width="9.140625" style="9"/>
  </cols>
  <sheetData>
    <row r="1" spans="1:9" ht="16.5" thickTop="1" x14ac:dyDescent="0.2">
      <c r="B1" s="5"/>
      <c r="C1" s="6"/>
      <c r="D1" s="7"/>
      <c r="E1" s="8"/>
      <c r="F1" s="221"/>
      <c r="G1" s="222"/>
      <c r="I1" s="217"/>
    </row>
    <row r="2" spans="1:9" ht="12.75" customHeight="1" x14ac:dyDescent="0.2">
      <c r="B2" s="11"/>
      <c r="C2" s="11"/>
      <c r="D2" s="3"/>
      <c r="E2" s="12"/>
      <c r="F2" s="13"/>
      <c r="G2" s="14"/>
    </row>
    <row r="3" spans="1:9" ht="12.75" customHeight="1" thickBot="1" x14ac:dyDescent="0.25">
      <c r="B3" s="11"/>
      <c r="C3" s="11"/>
      <c r="D3" s="3"/>
      <c r="E3" s="12"/>
      <c r="F3" s="13"/>
      <c r="G3" s="14"/>
    </row>
    <row r="4" spans="1:9" ht="9.9499999999999993" customHeight="1" thickTop="1" x14ac:dyDescent="0.2">
      <c r="A4" s="4" t="s">
        <v>103</v>
      </c>
      <c r="B4" s="15"/>
      <c r="C4" s="16"/>
      <c r="D4" s="17"/>
      <c r="E4" s="2"/>
      <c r="F4" s="13"/>
      <c r="G4" s="14"/>
    </row>
    <row r="5" spans="1:9" ht="9.9499999999999993" customHeight="1" x14ac:dyDescent="0.2">
      <c r="A5" s="10" t="s">
        <v>183</v>
      </c>
      <c r="B5" s="15"/>
      <c r="C5" s="16"/>
      <c r="D5" s="17"/>
      <c r="E5" s="2"/>
      <c r="F5" s="13"/>
      <c r="G5" s="14"/>
    </row>
    <row r="6" spans="1:9" ht="12.75" x14ac:dyDescent="0.2">
      <c r="A6" s="18" t="s">
        <v>111</v>
      </c>
      <c r="B6" s="19" t="str">
        <f>'ORÇ MATERIAIS'!B6</f>
        <v>SIAA FORMOSO</v>
      </c>
      <c r="C6" s="20"/>
      <c r="D6" s="21" t="s">
        <v>104</v>
      </c>
      <c r="E6" s="22"/>
      <c r="F6" s="23">
        <v>0.26529999999999998</v>
      </c>
      <c r="G6" s="24"/>
    </row>
    <row r="7" spans="1:9" x14ac:dyDescent="0.2">
      <c r="A7" s="25" t="s">
        <v>112</v>
      </c>
      <c r="B7" s="16" t="str">
        <f>'ORÇ MATERIAIS'!B7</f>
        <v>EEAT / POÇO DE SUCÇÃO</v>
      </c>
      <c r="C7" s="26"/>
      <c r="D7" s="27" t="s">
        <v>133</v>
      </c>
      <c r="E7" s="264" t="s">
        <v>277</v>
      </c>
      <c r="F7" s="265"/>
      <c r="G7" s="266"/>
    </row>
    <row r="8" spans="1:9" x14ac:dyDescent="0.2">
      <c r="A8" s="25" t="s">
        <v>113</v>
      </c>
      <c r="B8" s="202" t="str">
        <f>'ORÇ MATERIAIS'!B8</f>
        <v>BOM JESUS DA LAPA</v>
      </c>
      <c r="C8" s="26"/>
      <c r="D8" s="27" t="s">
        <v>134</v>
      </c>
      <c r="E8" s="28"/>
      <c r="F8" s="29"/>
      <c r="G8" s="30"/>
    </row>
    <row r="9" spans="1:9" x14ac:dyDescent="0.2">
      <c r="A9" s="31" t="s">
        <v>387</v>
      </c>
      <c r="B9" s="16"/>
      <c r="C9" s="32"/>
      <c r="D9" s="27" t="s">
        <v>135</v>
      </c>
      <c r="E9" s="33"/>
      <c r="F9" s="34"/>
      <c r="G9" s="30"/>
    </row>
    <row r="10" spans="1:9" x14ac:dyDescent="0.2">
      <c r="A10" s="31"/>
      <c r="B10" s="16"/>
      <c r="C10" s="32"/>
      <c r="D10" s="35" t="s">
        <v>142</v>
      </c>
      <c r="E10" s="28"/>
      <c r="F10" s="1"/>
      <c r="G10" s="30"/>
    </row>
    <row r="11" spans="1:9" ht="12.75" customHeight="1" x14ac:dyDescent="0.2">
      <c r="A11" s="259" t="s">
        <v>106</v>
      </c>
      <c r="B11" s="256" t="s">
        <v>107</v>
      </c>
      <c r="C11" s="256" t="s">
        <v>178</v>
      </c>
      <c r="D11" s="253" t="s">
        <v>108</v>
      </c>
      <c r="E11" s="253" t="s">
        <v>140</v>
      </c>
      <c r="F11" s="223" t="s">
        <v>105</v>
      </c>
      <c r="G11" s="224"/>
    </row>
    <row r="12" spans="1:9" x14ac:dyDescent="0.2">
      <c r="A12" s="260"/>
      <c r="B12" s="257"/>
      <c r="C12" s="257"/>
      <c r="D12" s="254"/>
      <c r="E12" s="254"/>
      <c r="F12" s="225"/>
      <c r="G12" s="226"/>
    </row>
    <row r="13" spans="1:9" ht="11.25" customHeight="1" x14ac:dyDescent="0.2">
      <c r="A13" s="261"/>
      <c r="B13" s="258"/>
      <c r="C13" s="258"/>
      <c r="D13" s="255"/>
      <c r="E13" s="255"/>
      <c r="F13" s="41" t="s">
        <v>141</v>
      </c>
      <c r="G13" s="42" t="s">
        <v>109</v>
      </c>
    </row>
    <row r="14" spans="1:9" x14ac:dyDescent="0.2">
      <c r="A14" s="43"/>
      <c r="B14" s="44"/>
      <c r="C14" s="45" t="s">
        <v>210</v>
      </c>
      <c r="D14" s="46"/>
      <c r="E14" s="47"/>
      <c r="F14" s="48"/>
      <c r="G14" s="49"/>
    </row>
    <row r="15" spans="1:9" s="57" customFormat="1" ht="12.75" customHeight="1" x14ac:dyDescent="0.2">
      <c r="A15" s="50"/>
      <c r="B15" s="248" t="s">
        <v>92</v>
      </c>
      <c r="C15" s="249"/>
      <c r="D15" s="53"/>
      <c r="E15" s="54"/>
      <c r="F15" s="55"/>
      <c r="G15" s="56"/>
    </row>
    <row r="16" spans="1:9" s="57" customFormat="1" ht="12.75" customHeight="1" x14ac:dyDescent="0.2">
      <c r="A16" s="50"/>
      <c r="B16" s="246" t="s">
        <v>144</v>
      </c>
      <c r="C16" s="247"/>
      <c r="D16" s="53"/>
      <c r="E16" s="54"/>
      <c r="F16" s="55"/>
      <c r="G16" s="56"/>
    </row>
    <row r="17" spans="1:11" s="63" customFormat="1" ht="22.5" x14ac:dyDescent="0.2">
      <c r="A17" s="58"/>
      <c r="B17" s="59" t="s">
        <v>344</v>
      </c>
      <c r="C17" s="60" t="s">
        <v>145</v>
      </c>
      <c r="D17" s="53" t="s">
        <v>181</v>
      </c>
      <c r="E17" s="61">
        <v>0.76105000000000067</v>
      </c>
      <c r="F17" s="55">
        <v>70.021702000000005</v>
      </c>
      <c r="G17" s="62">
        <f t="shared" ref="G17:G26" si="0">F17*E17</f>
        <v>53.290016307100053</v>
      </c>
    </row>
    <row r="18" spans="1:11" s="63" customFormat="1" ht="22.5" hidden="1" x14ac:dyDescent="0.2">
      <c r="A18" s="58"/>
      <c r="B18" s="59">
        <v>50304</v>
      </c>
      <c r="C18" s="60" t="s">
        <v>146</v>
      </c>
      <c r="D18" s="53" t="s">
        <v>181</v>
      </c>
      <c r="E18" s="64">
        <v>0</v>
      </c>
      <c r="F18" s="55">
        <v>23.79</v>
      </c>
      <c r="G18" s="62">
        <f t="shared" si="0"/>
        <v>0</v>
      </c>
    </row>
    <row r="19" spans="1:11" s="63" customFormat="1" ht="22.5" hidden="1" x14ac:dyDescent="0.2">
      <c r="A19" s="58"/>
      <c r="B19" s="59">
        <v>50313</v>
      </c>
      <c r="C19" s="60" t="s">
        <v>147</v>
      </c>
      <c r="D19" s="53" t="s">
        <v>181</v>
      </c>
      <c r="E19" s="61">
        <v>0</v>
      </c>
      <c r="F19" s="55">
        <v>25.93</v>
      </c>
      <c r="G19" s="62">
        <f t="shared" si="0"/>
        <v>0</v>
      </c>
    </row>
    <row r="20" spans="1:11" s="63" customFormat="1" ht="22.5" hidden="1" x14ac:dyDescent="0.2">
      <c r="A20" s="58"/>
      <c r="B20" s="59">
        <v>50316</v>
      </c>
      <c r="C20" s="60" t="s">
        <v>148</v>
      </c>
      <c r="D20" s="53" t="s">
        <v>181</v>
      </c>
      <c r="E20" s="64">
        <v>0</v>
      </c>
      <c r="F20" s="55">
        <v>30.3</v>
      </c>
      <c r="G20" s="62">
        <f t="shared" si="0"/>
        <v>0</v>
      </c>
    </row>
    <row r="21" spans="1:11" s="63" customFormat="1" ht="22.5" hidden="1" x14ac:dyDescent="0.2">
      <c r="A21" s="58"/>
      <c r="B21" s="59">
        <v>50325</v>
      </c>
      <c r="C21" s="60" t="s">
        <v>149</v>
      </c>
      <c r="D21" s="53" t="s">
        <v>181</v>
      </c>
      <c r="E21" s="64">
        <v>0</v>
      </c>
      <c r="F21" s="55">
        <v>33.99</v>
      </c>
      <c r="G21" s="62">
        <f>F21*E21</f>
        <v>0</v>
      </c>
    </row>
    <row r="22" spans="1:11" s="63" customFormat="1" ht="22.5" hidden="1" x14ac:dyDescent="0.2">
      <c r="A22" s="58"/>
      <c r="B22" s="59">
        <v>50328</v>
      </c>
      <c r="C22" s="60" t="s">
        <v>150</v>
      </c>
      <c r="D22" s="53" t="s">
        <v>181</v>
      </c>
      <c r="E22" s="64">
        <v>0</v>
      </c>
      <c r="F22" s="55">
        <v>39.130000000000003</v>
      </c>
      <c r="G22" s="62">
        <f>F22*E22</f>
        <v>0</v>
      </c>
    </row>
    <row r="23" spans="1:11" s="63" customFormat="1" ht="22.5" x14ac:dyDescent="0.2">
      <c r="A23" s="58"/>
      <c r="B23" s="59" t="s">
        <v>345</v>
      </c>
      <c r="C23" s="60" t="s">
        <v>151</v>
      </c>
      <c r="D23" s="53" t="s">
        <v>181</v>
      </c>
      <c r="E23" s="61">
        <v>13.270074999999999</v>
      </c>
      <c r="F23" s="55">
        <v>10.603214000000001</v>
      </c>
      <c r="G23" s="62">
        <f t="shared" si="0"/>
        <v>140.70544502105</v>
      </c>
    </row>
    <row r="24" spans="1:11" s="63" customFormat="1" ht="22.5" hidden="1" x14ac:dyDescent="0.2">
      <c r="A24" s="58"/>
      <c r="B24" s="59">
        <v>50340</v>
      </c>
      <c r="C24" s="60" t="s">
        <v>184</v>
      </c>
      <c r="D24" s="53" t="s">
        <v>181</v>
      </c>
      <c r="E24" s="64">
        <v>0</v>
      </c>
      <c r="F24" s="55">
        <v>3.91</v>
      </c>
      <c r="G24" s="62">
        <f t="shared" si="0"/>
        <v>0</v>
      </c>
    </row>
    <row r="25" spans="1:11" s="63" customFormat="1" ht="22.5" hidden="1" x14ac:dyDescent="0.2">
      <c r="A25" s="58"/>
      <c r="B25" s="59">
        <v>50349</v>
      </c>
      <c r="C25" s="60" t="s">
        <v>152</v>
      </c>
      <c r="D25" s="53" t="s">
        <v>181</v>
      </c>
      <c r="E25" s="61">
        <v>0</v>
      </c>
      <c r="F25" s="55">
        <v>3.91</v>
      </c>
      <c r="G25" s="62">
        <f t="shared" si="0"/>
        <v>0</v>
      </c>
    </row>
    <row r="26" spans="1:11" s="63" customFormat="1" ht="22.5" hidden="1" x14ac:dyDescent="0.2">
      <c r="A26" s="58"/>
      <c r="B26" s="59">
        <v>50352</v>
      </c>
      <c r="C26" s="60" t="s">
        <v>185</v>
      </c>
      <c r="D26" s="53" t="s">
        <v>181</v>
      </c>
      <c r="E26" s="64">
        <v>0</v>
      </c>
      <c r="F26" s="55">
        <v>5.47</v>
      </c>
      <c r="G26" s="62">
        <f t="shared" si="0"/>
        <v>0</v>
      </c>
    </row>
    <row r="27" spans="1:11" s="57" customFormat="1" ht="12.75" customHeight="1" x14ac:dyDescent="0.2">
      <c r="A27" s="65"/>
      <c r="B27" s="246" t="s">
        <v>153</v>
      </c>
      <c r="C27" s="247"/>
      <c r="D27" s="53"/>
      <c r="E27" s="54"/>
      <c r="F27" s="55"/>
      <c r="G27" s="56"/>
      <c r="K27" s="63"/>
    </row>
    <row r="28" spans="1:11" s="63" customFormat="1" ht="45" x14ac:dyDescent="0.2">
      <c r="A28" s="58"/>
      <c r="B28" s="59" t="s">
        <v>346</v>
      </c>
      <c r="C28" s="60" t="s">
        <v>154</v>
      </c>
      <c r="D28" s="53" t="s">
        <v>181</v>
      </c>
      <c r="E28" s="61">
        <v>13.452500000000001</v>
      </c>
      <c r="F28" s="55">
        <v>7.0983330000000002</v>
      </c>
      <c r="G28" s="62">
        <f>F28*E28</f>
        <v>95.490324682500002</v>
      </c>
    </row>
    <row r="29" spans="1:11" s="63" customFormat="1" ht="45" hidden="1" x14ac:dyDescent="0.2">
      <c r="A29" s="58"/>
      <c r="B29" s="59">
        <v>50407</v>
      </c>
      <c r="C29" s="60" t="s">
        <v>186</v>
      </c>
      <c r="D29" s="53" t="s">
        <v>181</v>
      </c>
      <c r="E29" s="64">
        <v>0</v>
      </c>
      <c r="F29" s="55">
        <v>32.950000000000003</v>
      </c>
      <c r="G29" s="62">
        <f>F29*E29</f>
        <v>0</v>
      </c>
    </row>
    <row r="30" spans="1:11" s="63" customFormat="1" hidden="1" x14ac:dyDescent="0.2">
      <c r="A30" s="58"/>
      <c r="B30" s="51">
        <v>70000</v>
      </c>
      <c r="C30" s="52" t="s">
        <v>96</v>
      </c>
      <c r="D30" s="53"/>
      <c r="E30" s="54"/>
      <c r="F30" s="55"/>
      <c r="G30" s="56"/>
    </row>
    <row r="31" spans="1:11" s="63" customFormat="1" hidden="1" x14ac:dyDescent="0.2">
      <c r="A31" s="58"/>
      <c r="B31" s="51">
        <v>70200</v>
      </c>
      <c r="C31" s="52" t="e">
        <v>#N/A</v>
      </c>
      <c r="D31" s="53"/>
      <c r="E31" s="54"/>
      <c r="F31" s="55"/>
      <c r="G31" s="56"/>
    </row>
    <row r="32" spans="1:11" s="63" customFormat="1" ht="27" hidden="1" customHeight="1" x14ac:dyDescent="0.2">
      <c r="A32" s="58"/>
      <c r="B32" s="59">
        <v>70201</v>
      </c>
      <c r="C32" s="60" t="s">
        <v>157</v>
      </c>
      <c r="D32" s="53" t="s">
        <v>129</v>
      </c>
      <c r="E32" s="61">
        <v>0</v>
      </c>
      <c r="F32" s="55">
        <v>47.76</v>
      </c>
      <c r="G32" s="62">
        <f>F32*E32</f>
        <v>0</v>
      </c>
    </row>
    <row r="33" spans="1:11" s="57" customFormat="1" ht="12.75" customHeight="1" x14ac:dyDescent="0.2">
      <c r="A33" s="50"/>
      <c r="B33" s="246" t="s">
        <v>93</v>
      </c>
      <c r="C33" s="247"/>
      <c r="D33" s="53"/>
      <c r="E33" s="54"/>
      <c r="F33" s="55"/>
      <c r="G33" s="56"/>
      <c r="K33" s="63"/>
    </row>
    <row r="34" spans="1:11" s="57" customFormat="1" ht="12.75" customHeight="1" x14ac:dyDescent="0.2">
      <c r="A34" s="50"/>
      <c r="B34" s="246" t="s">
        <v>94</v>
      </c>
      <c r="C34" s="247"/>
      <c r="D34" s="53"/>
      <c r="E34" s="54"/>
      <c r="F34" s="55"/>
      <c r="G34" s="56"/>
      <c r="K34" s="63"/>
    </row>
    <row r="35" spans="1:11" s="63" customFormat="1" ht="22.5" x14ac:dyDescent="0.2">
      <c r="A35" s="58"/>
      <c r="B35" s="205" t="s">
        <v>347</v>
      </c>
      <c r="C35" s="203" t="s">
        <v>297</v>
      </c>
      <c r="D35" s="53" t="s">
        <v>181</v>
      </c>
      <c r="E35" s="61">
        <v>0.57862499999999883</v>
      </c>
      <c r="F35" s="55">
        <v>1.4804009999999999</v>
      </c>
      <c r="G35" s="62">
        <f>F35*E35</f>
        <v>0.8565970286249982</v>
      </c>
    </row>
    <row r="36" spans="1:11" s="63" customFormat="1" hidden="1" x14ac:dyDescent="0.2">
      <c r="A36" s="58"/>
      <c r="B36" s="59">
        <v>60108</v>
      </c>
      <c r="C36" s="203" t="s">
        <v>130</v>
      </c>
      <c r="D36" s="53" t="s">
        <v>181</v>
      </c>
      <c r="E36" s="64">
        <v>0</v>
      </c>
      <c r="F36" s="55">
        <v>4.13</v>
      </c>
      <c r="G36" s="62">
        <f>F36*E36</f>
        <v>0</v>
      </c>
    </row>
    <row r="37" spans="1:11" s="63" customFormat="1" ht="22.5" x14ac:dyDescent="0.2">
      <c r="A37" s="58"/>
      <c r="B37" s="59" t="s">
        <v>348</v>
      </c>
      <c r="C37" s="204" t="s">
        <v>298</v>
      </c>
      <c r="D37" s="53" t="s">
        <v>181</v>
      </c>
      <c r="E37" s="61">
        <v>0.57862499999999883</v>
      </c>
      <c r="F37" s="55">
        <v>2.087745</v>
      </c>
      <c r="G37" s="62">
        <f>F37*E37</f>
        <v>1.2080214506249976</v>
      </c>
    </row>
    <row r="38" spans="1:11" s="57" customFormat="1" ht="12.75" customHeight="1" x14ac:dyDescent="0.2">
      <c r="A38" s="65"/>
      <c r="B38" s="246" t="s">
        <v>95</v>
      </c>
      <c r="C38" s="247"/>
      <c r="D38" s="53"/>
      <c r="E38" s="54"/>
      <c r="F38" s="55"/>
      <c r="G38" s="56"/>
      <c r="K38" s="63"/>
    </row>
    <row r="39" spans="1:11" s="63" customFormat="1" ht="22.5" x14ac:dyDescent="0.2">
      <c r="A39" s="58"/>
      <c r="B39" s="59" t="s">
        <v>370</v>
      </c>
      <c r="C39" s="60" t="s">
        <v>155</v>
      </c>
      <c r="D39" s="53" t="s">
        <v>187</v>
      </c>
      <c r="E39" s="61">
        <v>5.7862499999999883</v>
      </c>
      <c r="F39" s="55">
        <v>0.63137478004799996</v>
      </c>
      <c r="G39" s="62">
        <f>F39*E39</f>
        <v>3.6532923210527324</v>
      </c>
    </row>
    <row r="40" spans="1:11" s="63" customFormat="1" ht="12.75" hidden="1" customHeight="1" x14ac:dyDescent="0.2">
      <c r="A40" s="58"/>
      <c r="B40" s="59">
        <v>60210</v>
      </c>
      <c r="C40" s="60" t="s">
        <v>156</v>
      </c>
      <c r="D40" s="53" t="s">
        <v>187</v>
      </c>
      <c r="E40" s="64">
        <v>0</v>
      </c>
      <c r="F40" s="55">
        <v>1.35</v>
      </c>
      <c r="G40" s="62">
        <f>F40*E40</f>
        <v>0</v>
      </c>
    </row>
    <row r="41" spans="1:11" s="57" customFormat="1" hidden="1" x14ac:dyDescent="0.2">
      <c r="A41" s="50"/>
      <c r="B41" s="51">
        <v>70000</v>
      </c>
      <c r="C41" s="52" t="s">
        <v>96</v>
      </c>
      <c r="D41" s="53"/>
      <c r="E41" s="66"/>
      <c r="F41" s="55"/>
      <c r="G41" s="62"/>
      <c r="K41" s="63"/>
    </row>
    <row r="42" spans="1:11" s="57" customFormat="1" hidden="1" x14ac:dyDescent="0.2">
      <c r="A42" s="50"/>
      <c r="B42" s="51">
        <v>70100</v>
      </c>
      <c r="C42" s="52" t="s">
        <v>97</v>
      </c>
      <c r="D42" s="53"/>
      <c r="E42" s="66"/>
      <c r="F42" s="55"/>
      <c r="G42" s="62"/>
      <c r="K42" s="63"/>
    </row>
    <row r="43" spans="1:11" s="57" customFormat="1" ht="22.5" hidden="1" x14ac:dyDescent="0.2">
      <c r="A43" s="58"/>
      <c r="B43" s="59">
        <v>70101</v>
      </c>
      <c r="C43" s="60" t="s">
        <v>98</v>
      </c>
      <c r="D43" s="53" t="s">
        <v>129</v>
      </c>
      <c r="E43" s="64">
        <v>0</v>
      </c>
      <c r="F43" s="55">
        <v>8.51</v>
      </c>
      <c r="G43" s="62">
        <f>F43*E43</f>
        <v>0</v>
      </c>
      <c r="K43" s="63"/>
    </row>
    <row r="44" spans="1:11" s="57" customFormat="1" hidden="1" x14ac:dyDescent="0.2">
      <c r="A44" s="50"/>
      <c r="B44" s="51">
        <v>70200</v>
      </c>
      <c r="C44" s="52" t="e">
        <v>#N/A</v>
      </c>
      <c r="D44" s="53"/>
      <c r="E44" s="61"/>
      <c r="F44" s="55"/>
      <c r="G44" s="62"/>
      <c r="K44" s="63"/>
    </row>
    <row r="45" spans="1:11" s="57" customFormat="1" ht="27.75" hidden="1" customHeight="1" x14ac:dyDescent="0.2">
      <c r="A45" s="58"/>
      <c r="B45" s="59">
        <v>70201</v>
      </c>
      <c r="C45" s="60" t="s">
        <v>157</v>
      </c>
      <c r="D45" s="53" t="s">
        <v>129</v>
      </c>
      <c r="E45" s="64">
        <v>0</v>
      </c>
      <c r="F45" s="55">
        <v>47.76</v>
      </c>
      <c r="G45" s="62">
        <f>F45*E45</f>
        <v>0</v>
      </c>
      <c r="K45" s="63"/>
    </row>
    <row r="46" spans="1:11" s="57" customFormat="1" ht="12.75" customHeight="1" x14ac:dyDescent="0.2">
      <c r="A46" s="50"/>
      <c r="B46" s="246" t="s">
        <v>117</v>
      </c>
      <c r="C46" s="247"/>
      <c r="D46" s="53"/>
      <c r="E46" s="54"/>
      <c r="F46" s="55"/>
      <c r="G46" s="56"/>
      <c r="K46" s="63"/>
    </row>
    <row r="47" spans="1:11" s="57" customFormat="1" ht="12.75" customHeight="1" x14ac:dyDescent="0.2">
      <c r="A47" s="50"/>
      <c r="B47" s="246" t="s">
        <v>118</v>
      </c>
      <c r="C47" s="247"/>
      <c r="D47" s="53"/>
      <c r="E47" s="54"/>
      <c r="F47" s="55"/>
      <c r="G47" s="56"/>
      <c r="K47" s="63"/>
    </row>
    <row r="48" spans="1:11" s="63" customFormat="1" ht="22.5" x14ac:dyDescent="0.2">
      <c r="A48" s="58"/>
      <c r="B48" s="59" t="s">
        <v>349</v>
      </c>
      <c r="C48" s="204" t="s">
        <v>285</v>
      </c>
      <c r="D48" s="59" t="s">
        <v>119</v>
      </c>
      <c r="E48" s="61">
        <v>5.1000000000000005</v>
      </c>
      <c r="F48" s="55">
        <v>6.9844559999999998</v>
      </c>
      <c r="G48" s="62">
        <f>F48*E48</f>
        <v>35.6207256</v>
      </c>
    </row>
    <row r="49" spans="1:11" s="57" customFormat="1" ht="12.75" customHeight="1" x14ac:dyDescent="0.2">
      <c r="A49" s="50"/>
      <c r="B49" s="246" t="s">
        <v>158</v>
      </c>
      <c r="C49" s="247"/>
      <c r="D49" s="53"/>
      <c r="E49" s="54"/>
      <c r="F49" s="55"/>
      <c r="G49" s="56"/>
      <c r="K49" s="63"/>
    </row>
    <row r="50" spans="1:11" s="57" customFormat="1" ht="12.75" customHeight="1" x14ac:dyDescent="0.2">
      <c r="A50" s="50"/>
      <c r="B50" s="246" t="s">
        <v>99</v>
      </c>
      <c r="C50" s="247"/>
      <c r="D50" s="53"/>
      <c r="E50" s="54"/>
      <c r="F50" s="55"/>
      <c r="G50" s="56"/>
      <c r="K50" s="63"/>
    </row>
    <row r="51" spans="1:11" s="63" customFormat="1" ht="22.5" x14ac:dyDescent="0.2">
      <c r="A51" s="58"/>
      <c r="B51" s="59" t="s">
        <v>350</v>
      </c>
      <c r="C51" s="204" t="s">
        <v>310</v>
      </c>
      <c r="D51" s="53" t="s">
        <v>181</v>
      </c>
      <c r="E51" s="61">
        <v>0.19650000000000001</v>
      </c>
      <c r="F51" s="55">
        <v>335.31715299999996</v>
      </c>
      <c r="G51" s="62">
        <f>F51*E51</f>
        <v>65.889820564499999</v>
      </c>
    </row>
    <row r="52" spans="1:11" s="63" customFormat="1" ht="22.5" hidden="1" x14ac:dyDescent="0.2">
      <c r="A52" s="58"/>
      <c r="B52" s="59">
        <v>90116</v>
      </c>
      <c r="C52" s="60" t="s">
        <v>160</v>
      </c>
      <c r="D52" s="53" t="s">
        <v>181</v>
      </c>
      <c r="E52" s="61">
        <v>0</v>
      </c>
      <c r="F52" s="55">
        <v>377.99</v>
      </c>
      <c r="G52" s="62">
        <f>F52*E52</f>
        <v>0</v>
      </c>
    </row>
    <row r="53" spans="1:11" s="63" customFormat="1" ht="22.5" hidden="1" x14ac:dyDescent="0.2">
      <c r="A53" s="58"/>
      <c r="B53" s="59">
        <v>90125</v>
      </c>
      <c r="C53" s="60" t="s">
        <v>161</v>
      </c>
      <c r="D53" s="53" t="s">
        <v>181</v>
      </c>
      <c r="E53" s="61">
        <v>1.6515000000000002E-2</v>
      </c>
      <c r="F53" s="55">
        <v>417.85</v>
      </c>
      <c r="G53" s="62">
        <f>F53*E53</f>
        <v>6.9007927500000008</v>
      </c>
    </row>
    <row r="54" spans="1:11" s="63" customFormat="1" ht="26.25" customHeight="1" x14ac:dyDescent="0.2">
      <c r="A54" s="58"/>
      <c r="B54" s="59" t="s">
        <v>351</v>
      </c>
      <c r="C54" s="204" t="s">
        <v>311</v>
      </c>
      <c r="D54" s="53" t="s">
        <v>181</v>
      </c>
      <c r="E54" s="61">
        <v>9.9230000000000018</v>
      </c>
      <c r="F54" s="55">
        <v>370.92269499999998</v>
      </c>
      <c r="G54" s="62">
        <f>F54*E54</f>
        <v>3680.6659024850005</v>
      </c>
    </row>
    <row r="55" spans="1:11" s="57" customFormat="1" ht="12.75" customHeight="1" x14ac:dyDescent="0.2">
      <c r="A55" s="65"/>
      <c r="B55" s="246" t="s">
        <v>100</v>
      </c>
      <c r="C55" s="247"/>
      <c r="D55" s="53"/>
      <c r="E55" s="54"/>
      <c r="F55" s="55"/>
      <c r="G55" s="56"/>
      <c r="K55" s="63"/>
    </row>
    <row r="56" spans="1:11" s="63" customFormat="1" ht="22.5" x14ac:dyDescent="0.2">
      <c r="A56" s="58"/>
      <c r="B56" s="59" t="s">
        <v>379</v>
      </c>
      <c r="C56" s="204" t="s">
        <v>380</v>
      </c>
      <c r="D56" s="59" t="s">
        <v>180</v>
      </c>
      <c r="E56" s="61">
        <f>[1]MC_POÇO!$F$173</f>
        <v>1907</v>
      </c>
      <c r="F56" s="55">
        <v>6.5922130000000001</v>
      </c>
      <c r="G56" s="62">
        <f>F56*E56</f>
        <v>12571.350191</v>
      </c>
    </row>
    <row r="57" spans="1:11" s="63" customFormat="1" ht="22.5" x14ac:dyDescent="0.2">
      <c r="A57" s="58"/>
      <c r="B57" s="59" t="s">
        <v>352</v>
      </c>
      <c r="C57" s="204" t="s">
        <v>381</v>
      </c>
      <c r="D57" s="53" t="s">
        <v>180</v>
      </c>
      <c r="E57" s="61">
        <v>49</v>
      </c>
      <c r="F57" s="55">
        <v>14.968499</v>
      </c>
      <c r="G57" s="62">
        <f>F57*E57</f>
        <v>733.45645100000002</v>
      </c>
    </row>
    <row r="58" spans="1:11" s="57" customFormat="1" ht="12.75" customHeight="1" x14ac:dyDescent="0.2">
      <c r="A58" s="67"/>
      <c r="B58" s="246" t="s">
        <v>164</v>
      </c>
      <c r="C58" s="247"/>
      <c r="D58" s="53"/>
      <c r="E58" s="54"/>
      <c r="F58" s="55"/>
      <c r="G58" s="56"/>
      <c r="K58" s="63"/>
    </row>
    <row r="59" spans="1:11" s="63" customFormat="1" ht="44.25" customHeight="1" x14ac:dyDescent="0.2">
      <c r="A59" s="58"/>
      <c r="B59" s="59" t="s">
        <v>353</v>
      </c>
      <c r="C59" s="204" t="s">
        <v>291</v>
      </c>
      <c r="D59" s="53" t="s">
        <v>129</v>
      </c>
      <c r="E59" s="61">
        <v>87.3</v>
      </c>
      <c r="F59" s="55">
        <v>49.700983999999998</v>
      </c>
      <c r="G59" s="62">
        <f>F59*E59</f>
        <v>4338.8959031999993</v>
      </c>
    </row>
    <row r="60" spans="1:11" s="57" customFormat="1" ht="12.75" customHeight="1" x14ac:dyDescent="0.2">
      <c r="A60" s="67"/>
      <c r="B60" s="246" t="s">
        <v>139</v>
      </c>
      <c r="C60" s="247"/>
      <c r="D60" s="53"/>
      <c r="E60" s="54"/>
      <c r="F60" s="55"/>
      <c r="G60" s="56"/>
      <c r="K60" s="63"/>
    </row>
    <row r="61" spans="1:11" s="63" customFormat="1" ht="33.75" x14ac:dyDescent="0.2">
      <c r="A61" s="58"/>
      <c r="B61" s="59" t="s">
        <v>354</v>
      </c>
      <c r="C61" s="204" t="s">
        <v>309</v>
      </c>
      <c r="D61" s="53" t="s">
        <v>181</v>
      </c>
      <c r="E61" s="61">
        <v>8.7360000000000007</v>
      </c>
      <c r="F61" s="55">
        <v>20.295411999999999</v>
      </c>
      <c r="G61" s="62">
        <f>F61*E61</f>
        <v>177.30071923200001</v>
      </c>
    </row>
    <row r="62" spans="1:11" s="73" customFormat="1" hidden="1" x14ac:dyDescent="0.2">
      <c r="A62" s="50"/>
      <c r="B62" s="51">
        <v>100000</v>
      </c>
      <c r="C62" s="52" t="s">
        <v>165</v>
      </c>
      <c r="D62" s="69"/>
      <c r="E62" s="70"/>
      <c r="F62" s="71"/>
      <c r="G62" s="72"/>
      <c r="K62" s="63"/>
    </row>
    <row r="63" spans="1:11" s="57" customFormat="1" hidden="1" x14ac:dyDescent="0.2">
      <c r="A63" s="50"/>
      <c r="B63" s="51">
        <v>100400</v>
      </c>
      <c r="C63" s="52" t="s">
        <v>167</v>
      </c>
      <c r="D63" s="53"/>
      <c r="E63" s="54"/>
      <c r="F63" s="55"/>
      <c r="G63" s="72"/>
      <c r="K63" s="63"/>
    </row>
    <row r="64" spans="1:11" s="63" customFormat="1" ht="33.75" hidden="1" x14ac:dyDescent="0.2">
      <c r="A64" s="58"/>
      <c r="B64" s="59">
        <v>100437</v>
      </c>
      <c r="C64" s="60" t="s">
        <v>168</v>
      </c>
      <c r="D64" s="53" t="s">
        <v>129</v>
      </c>
      <c r="E64" s="61">
        <v>0</v>
      </c>
      <c r="F64" s="55">
        <v>207.84</v>
      </c>
      <c r="G64" s="62">
        <f>F64*E64</f>
        <v>0</v>
      </c>
    </row>
    <row r="65" spans="1:11" s="73" customFormat="1" hidden="1" x14ac:dyDescent="0.2">
      <c r="A65" s="58"/>
      <c r="B65" s="51">
        <v>109000</v>
      </c>
      <c r="C65" s="52" t="s">
        <v>143</v>
      </c>
      <c r="D65" s="53"/>
      <c r="E65" s="61"/>
      <c r="F65" s="55"/>
      <c r="G65" s="62"/>
      <c r="K65" s="63"/>
    </row>
    <row r="66" spans="1:11" s="73" customFormat="1" ht="22.5" hidden="1" x14ac:dyDescent="0.2">
      <c r="A66" s="58"/>
      <c r="B66" s="55" t="s">
        <v>203</v>
      </c>
      <c r="C66" s="60" t="s">
        <v>214</v>
      </c>
      <c r="D66" s="53" t="s">
        <v>180</v>
      </c>
      <c r="E66" s="61">
        <v>0</v>
      </c>
      <c r="F66" s="55">
        <v>17.71</v>
      </c>
      <c r="G66" s="62">
        <f t="shared" ref="G66" si="1">F66*E66</f>
        <v>0</v>
      </c>
      <c r="H66" s="185" t="s">
        <v>222</v>
      </c>
      <c r="K66" s="63"/>
    </row>
    <row r="67" spans="1:11" s="57" customFormat="1" ht="23.25" customHeight="1" x14ac:dyDescent="0.2">
      <c r="A67" s="50"/>
      <c r="B67" s="246" t="s">
        <v>188</v>
      </c>
      <c r="C67" s="247"/>
      <c r="D67" s="53"/>
      <c r="E67" s="54"/>
      <c r="F67" s="55"/>
      <c r="G67" s="72"/>
      <c r="K67" s="63"/>
    </row>
    <row r="68" spans="1:11" s="57" customFormat="1" ht="34.5" customHeight="1" x14ac:dyDescent="0.2">
      <c r="A68" s="65"/>
      <c r="B68" s="246" t="s">
        <v>172</v>
      </c>
      <c r="C68" s="247"/>
      <c r="D68" s="53"/>
      <c r="E68" s="54"/>
      <c r="F68" s="55"/>
      <c r="G68" s="56"/>
      <c r="K68" s="63"/>
    </row>
    <row r="69" spans="1:11" s="63" customFormat="1" ht="33.75" x14ac:dyDescent="0.2">
      <c r="A69" s="58"/>
      <c r="B69" s="59" t="s">
        <v>355</v>
      </c>
      <c r="C69" s="60" t="s">
        <v>189</v>
      </c>
      <c r="D69" s="53" t="s">
        <v>180</v>
      </c>
      <c r="E69" s="61">
        <v>11.116</v>
      </c>
      <c r="F69" s="55">
        <v>1.6836660801279999</v>
      </c>
      <c r="G69" s="62">
        <f>F69*E69</f>
        <v>18.715632146702845</v>
      </c>
    </row>
    <row r="70" spans="1:11" s="63" customFormat="1" ht="45" x14ac:dyDescent="0.2">
      <c r="A70" s="58"/>
      <c r="B70" s="59" t="s">
        <v>356</v>
      </c>
      <c r="C70" s="60" t="s">
        <v>190</v>
      </c>
      <c r="D70" s="53" t="s">
        <v>180</v>
      </c>
      <c r="E70" s="61">
        <v>1158.5</v>
      </c>
      <c r="F70" s="55">
        <v>1.0917522238329997</v>
      </c>
      <c r="G70" s="62">
        <f>F70*E70</f>
        <v>1264.7949513105302</v>
      </c>
    </row>
    <row r="71" spans="1:11" s="63" customFormat="1" ht="12.75" customHeight="1" x14ac:dyDescent="0.2">
      <c r="A71" s="50"/>
      <c r="B71" s="246" t="s">
        <v>191</v>
      </c>
      <c r="C71" s="247"/>
      <c r="D71" s="53"/>
      <c r="E71" s="61"/>
      <c r="F71" s="55"/>
      <c r="G71" s="62"/>
    </row>
    <row r="72" spans="1:11" s="63" customFormat="1" ht="12.75" customHeight="1" x14ac:dyDescent="0.2">
      <c r="A72" s="65"/>
      <c r="B72" s="246" t="s">
        <v>192</v>
      </c>
      <c r="C72" s="247"/>
      <c r="D72" s="53"/>
      <c r="E72" s="54"/>
      <c r="F72" s="55"/>
      <c r="G72" s="62"/>
    </row>
    <row r="73" spans="1:11" s="63" customFormat="1" ht="22.5" x14ac:dyDescent="0.2">
      <c r="A73" s="58"/>
      <c r="B73" s="59" t="s">
        <v>357</v>
      </c>
      <c r="C73" s="60" t="s">
        <v>193</v>
      </c>
      <c r="D73" s="53" t="s">
        <v>194</v>
      </c>
      <c r="E73" s="61">
        <v>11.696159999999999</v>
      </c>
      <c r="F73" s="55">
        <v>0.56560657379299994</v>
      </c>
      <c r="G73" s="62">
        <f t="shared" ref="G73" si="2">F73*E73</f>
        <v>6.6154249841347337</v>
      </c>
    </row>
    <row r="74" spans="1:11" s="57" customFormat="1" ht="12.75" customHeight="1" x14ac:dyDescent="0.2">
      <c r="A74" s="50"/>
      <c r="B74" s="246" t="s">
        <v>195</v>
      </c>
      <c r="C74" s="247"/>
      <c r="D74" s="53"/>
      <c r="E74" s="54" t="s">
        <v>211</v>
      </c>
      <c r="F74" s="55"/>
      <c r="G74" s="62"/>
      <c r="K74" s="63"/>
    </row>
    <row r="75" spans="1:11" s="57" customFormat="1" ht="12.75" customHeight="1" x14ac:dyDescent="0.2">
      <c r="A75" s="50"/>
      <c r="B75" s="246" t="s">
        <v>137</v>
      </c>
      <c r="C75" s="247"/>
      <c r="D75" s="53"/>
      <c r="E75" s="54"/>
      <c r="F75" s="55"/>
      <c r="G75" s="62"/>
      <c r="K75" s="63"/>
    </row>
    <row r="76" spans="1:11" s="63" customFormat="1" ht="22.5" x14ac:dyDescent="0.2">
      <c r="A76" s="58"/>
      <c r="B76" s="59" t="s">
        <v>358</v>
      </c>
      <c r="C76" s="60" t="s">
        <v>196</v>
      </c>
      <c r="D76" s="53" t="s">
        <v>129</v>
      </c>
      <c r="E76" s="61">
        <v>26.658039157067051</v>
      </c>
      <c r="F76" s="55">
        <v>139.676467</v>
      </c>
      <c r="G76" s="62">
        <f t="shared" ref="G76:G77" si="3">F76*E76</f>
        <v>3723.5007266067837</v>
      </c>
    </row>
    <row r="77" spans="1:11" s="63" customFormat="1" ht="22.5" x14ac:dyDescent="0.2">
      <c r="A77" s="58"/>
      <c r="B77" s="59" t="s">
        <v>359</v>
      </c>
      <c r="C77" s="204" t="s">
        <v>300</v>
      </c>
      <c r="D77" s="53" t="s">
        <v>129</v>
      </c>
      <c r="E77" s="61">
        <v>13.799999999999999</v>
      </c>
      <c r="F77" s="55">
        <v>143.63685599999999</v>
      </c>
      <c r="G77" s="62">
        <f t="shared" si="3"/>
        <v>1982.1886127999999</v>
      </c>
    </row>
    <row r="78" spans="1:11" s="57" customFormat="1" ht="12.75" customHeight="1" x14ac:dyDescent="0.2">
      <c r="A78" s="50"/>
      <c r="B78" s="246" t="s">
        <v>131</v>
      </c>
      <c r="C78" s="247"/>
      <c r="D78" s="53"/>
      <c r="E78" s="54"/>
      <c r="F78" s="55"/>
      <c r="G78" s="62"/>
      <c r="K78" s="63"/>
    </row>
    <row r="79" spans="1:11" s="63" customFormat="1" ht="45" x14ac:dyDescent="0.2">
      <c r="A79" s="58"/>
      <c r="B79" s="205" t="s">
        <v>360</v>
      </c>
      <c r="C79" s="60" t="s">
        <v>284</v>
      </c>
      <c r="D79" s="53" t="s">
        <v>129</v>
      </c>
      <c r="E79" s="61">
        <v>21.929999999999996</v>
      </c>
      <c r="F79" s="55">
        <v>29.595367</v>
      </c>
      <c r="G79" s="62">
        <f t="shared" ref="G79" si="4">F79*E79</f>
        <v>649.02639830999988</v>
      </c>
    </row>
    <row r="80" spans="1:11" s="57" customFormat="1" ht="12.75" customHeight="1" x14ac:dyDescent="0.2">
      <c r="A80" s="50"/>
      <c r="B80" s="246" t="s">
        <v>138</v>
      </c>
      <c r="C80" s="247"/>
      <c r="D80" s="53"/>
      <c r="E80" s="54"/>
      <c r="F80" s="55"/>
      <c r="G80" s="62"/>
      <c r="K80" s="63"/>
    </row>
    <row r="81" spans="1:11" s="63" customFormat="1" ht="33.75" x14ac:dyDescent="0.2">
      <c r="A81" s="58"/>
      <c r="B81" s="205" t="s">
        <v>361</v>
      </c>
      <c r="C81" s="60" t="s">
        <v>290</v>
      </c>
      <c r="D81" s="53" t="s">
        <v>129</v>
      </c>
      <c r="E81" s="61">
        <v>5.25</v>
      </c>
      <c r="F81" s="55">
        <v>639.394049</v>
      </c>
      <c r="G81" s="62">
        <f t="shared" ref="G81" si="5">F81*E81</f>
        <v>3356.8187572500001</v>
      </c>
    </row>
    <row r="82" spans="1:11" s="57" customFormat="1" ht="12.75" customHeight="1" x14ac:dyDescent="0.2">
      <c r="A82" s="50"/>
      <c r="B82" s="246" t="s">
        <v>90</v>
      </c>
      <c r="C82" s="247"/>
      <c r="D82" s="53"/>
      <c r="E82" s="54"/>
      <c r="F82" s="55"/>
      <c r="G82" s="62"/>
      <c r="K82" s="63"/>
    </row>
    <row r="83" spans="1:11" s="63" customFormat="1" ht="33.75" x14ac:dyDescent="0.2">
      <c r="A83" s="58"/>
      <c r="B83" s="59" t="s">
        <v>362</v>
      </c>
      <c r="C83" s="204" t="s">
        <v>304</v>
      </c>
      <c r="D83" s="53" t="s">
        <v>129</v>
      </c>
      <c r="E83" s="61">
        <v>53.316078314134103</v>
      </c>
      <c r="F83" s="55">
        <v>21.206428000000002</v>
      </c>
      <c r="G83" s="62">
        <f t="shared" ref="G83:G85" si="6">F83*E83</f>
        <v>1130.6435760110464</v>
      </c>
    </row>
    <row r="84" spans="1:11" s="63" customFormat="1" ht="45" x14ac:dyDescent="0.2">
      <c r="A84" s="58"/>
      <c r="B84" s="59" t="s">
        <v>363</v>
      </c>
      <c r="C84" s="204" t="s">
        <v>305</v>
      </c>
      <c r="D84" s="53" t="s">
        <v>129</v>
      </c>
      <c r="E84" s="61">
        <v>53.316078314134103</v>
      </c>
      <c r="F84" s="59" t="s">
        <v>221</v>
      </c>
      <c r="G84" s="62">
        <f t="shared" si="6"/>
        <v>1538.7020201459102</v>
      </c>
    </row>
    <row r="85" spans="1:11" s="63" customFormat="1" ht="33.75" x14ac:dyDescent="0.2">
      <c r="A85" s="58"/>
      <c r="B85" s="59" t="s">
        <v>364</v>
      </c>
      <c r="C85" s="204" t="s">
        <v>306</v>
      </c>
      <c r="D85" s="53" t="s">
        <v>129</v>
      </c>
      <c r="E85" s="61">
        <v>26.658039157067051</v>
      </c>
      <c r="F85" s="55">
        <v>216.93568499999998</v>
      </c>
      <c r="G85" s="62">
        <f t="shared" si="6"/>
        <v>5783.0799852951632</v>
      </c>
    </row>
    <row r="86" spans="1:11" s="57" customFormat="1" ht="12.75" customHeight="1" x14ac:dyDescent="0.2">
      <c r="A86" s="50"/>
      <c r="B86" s="246" t="s">
        <v>102</v>
      </c>
      <c r="C86" s="247"/>
      <c r="D86" s="53"/>
      <c r="E86" s="54"/>
      <c r="F86" s="55"/>
      <c r="G86" s="62"/>
      <c r="K86" s="63"/>
    </row>
    <row r="87" spans="1:11" s="63" customFormat="1" ht="33.75" x14ac:dyDescent="0.2">
      <c r="A87" s="58"/>
      <c r="B87" s="59" t="s">
        <v>350</v>
      </c>
      <c r="C87" s="204" t="s">
        <v>294</v>
      </c>
      <c r="D87" s="53" t="s">
        <v>181</v>
      </c>
      <c r="E87" s="61">
        <v>19.2</v>
      </c>
      <c r="F87" s="55">
        <v>335.31715299999996</v>
      </c>
      <c r="G87" s="62">
        <f t="shared" ref="G87:G88" si="7">F87*E87</f>
        <v>6438.0893375999995</v>
      </c>
    </row>
    <row r="88" spans="1:11" s="63" customFormat="1" ht="22.5" x14ac:dyDescent="0.2">
      <c r="A88" s="58"/>
      <c r="B88" s="205" t="s">
        <v>365</v>
      </c>
      <c r="C88" s="60" t="s">
        <v>302</v>
      </c>
      <c r="D88" s="53" t="s">
        <v>129</v>
      </c>
      <c r="E88" s="61">
        <v>19.2</v>
      </c>
      <c r="F88" s="55">
        <v>95.985658000000001</v>
      </c>
      <c r="G88" s="62">
        <f t="shared" si="7"/>
        <v>1842.9246335999999</v>
      </c>
    </row>
    <row r="89" spans="1:11" s="57" customFormat="1" ht="12.75" customHeight="1" x14ac:dyDescent="0.2">
      <c r="A89" s="50"/>
      <c r="B89" s="246" t="s">
        <v>116</v>
      </c>
      <c r="C89" s="247"/>
      <c r="D89" s="53"/>
      <c r="E89" s="54"/>
      <c r="F89" s="55"/>
      <c r="G89" s="62"/>
      <c r="K89" s="63"/>
    </row>
    <row r="90" spans="1:11" s="63" customFormat="1" ht="33.75" x14ac:dyDescent="0.2">
      <c r="A90" s="58"/>
      <c r="B90" s="205" t="s">
        <v>368</v>
      </c>
      <c r="C90" s="60" t="s">
        <v>301</v>
      </c>
      <c r="D90" s="53" t="s">
        <v>129</v>
      </c>
      <c r="E90" s="61">
        <v>53.316078314134103</v>
      </c>
      <c r="F90" s="55">
        <v>13.15912</v>
      </c>
      <c r="G90" s="62">
        <f t="shared" ref="G90" si="8">F90*E90</f>
        <v>701.5926724650883</v>
      </c>
    </row>
    <row r="91" spans="1:11" s="57" customFormat="1" ht="11.25" hidden="1" customHeight="1" x14ac:dyDescent="0.2">
      <c r="A91" s="50"/>
      <c r="B91" s="51">
        <v>150800</v>
      </c>
      <c r="C91" s="52" t="s">
        <v>177</v>
      </c>
      <c r="D91" s="53"/>
      <c r="E91" s="54"/>
      <c r="F91" s="55"/>
      <c r="G91" s="62"/>
      <c r="K91" s="63"/>
    </row>
    <row r="92" spans="1:11" s="63" customFormat="1" ht="33.75" hidden="1" customHeight="1" x14ac:dyDescent="0.2">
      <c r="A92" s="58"/>
      <c r="B92" s="59">
        <v>150813</v>
      </c>
      <c r="C92" s="60" t="s">
        <v>173</v>
      </c>
      <c r="D92" s="53" t="s">
        <v>129</v>
      </c>
      <c r="E92" s="61">
        <v>0</v>
      </c>
      <c r="F92" s="55">
        <v>201.4</v>
      </c>
      <c r="G92" s="62">
        <f t="shared" ref="G92" si="9">F92*E92</f>
        <v>0</v>
      </c>
    </row>
    <row r="93" spans="1:11" s="63" customFormat="1" ht="12.75" customHeight="1" x14ac:dyDescent="0.2">
      <c r="A93" s="50"/>
      <c r="B93" s="246" t="s">
        <v>199</v>
      </c>
      <c r="C93" s="247"/>
      <c r="D93" s="53"/>
      <c r="E93" s="61"/>
      <c r="F93" s="55"/>
      <c r="G93" s="62"/>
    </row>
    <row r="94" spans="1:11" s="63" customFormat="1" ht="12.75" customHeight="1" x14ac:dyDescent="0.2">
      <c r="A94" s="58"/>
      <c r="B94" s="246" t="s">
        <v>200</v>
      </c>
      <c r="C94" s="247"/>
      <c r="D94" s="53"/>
      <c r="E94" s="61"/>
      <c r="F94" s="55"/>
      <c r="G94" s="62"/>
    </row>
    <row r="95" spans="1:11" s="63" customFormat="1" ht="33.75" x14ac:dyDescent="0.2">
      <c r="A95" s="58"/>
      <c r="B95" s="59" t="s">
        <v>367</v>
      </c>
      <c r="C95" s="60" t="s">
        <v>303</v>
      </c>
      <c r="D95" s="53" t="s">
        <v>129</v>
      </c>
      <c r="E95" s="61">
        <v>8.16</v>
      </c>
      <c r="F95" s="55">
        <v>73.463318000000001</v>
      </c>
      <c r="G95" s="62">
        <f t="shared" ref="G95" si="10">F95*E95</f>
        <v>599.46067488000006</v>
      </c>
    </row>
    <row r="96" spans="1:11" s="63" customFormat="1" ht="12.75" customHeight="1" x14ac:dyDescent="0.2">
      <c r="A96" s="50"/>
      <c r="B96" s="246" t="s">
        <v>201</v>
      </c>
      <c r="C96" s="247"/>
      <c r="D96" s="53"/>
      <c r="E96" s="54"/>
      <c r="F96" s="55"/>
      <c r="G96" s="62"/>
    </row>
    <row r="97" spans="1:11" s="63" customFormat="1" ht="12.75" customHeight="1" x14ac:dyDescent="0.2">
      <c r="A97" s="50"/>
      <c r="B97" s="246" t="s">
        <v>101</v>
      </c>
      <c r="C97" s="247"/>
      <c r="D97" s="53"/>
      <c r="E97" s="54"/>
      <c r="F97" s="55"/>
      <c r="G97" s="62"/>
    </row>
    <row r="98" spans="1:11" s="63" customFormat="1" ht="22.5" x14ac:dyDescent="0.2">
      <c r="A98" s="58"/>
      <c r="B98" s="59" t="s">
        <v>366</v>
      </c>
      <c r="C98" s="60" t="s">
        <v>175</v>
      </c>
      <c r="D98" s="53" t="s">
        <v>179</v>
      </c>
      <c r="E98" s="61">
        <v>2</v>
      </c>
      <c r="F98" s="55">
        <v>16966.421472221111</v>
      </c>
      <c r="G98" s="62">
        <v>25797.3</v>
      </c>
    </row>
    <row r="99" spans="1:11" s="63" customFormat="1" ht="20.25" customHeight="1" x14ac:dyDescent="0.2">
      <c r="A99" s="50"/>
      <c r="B99" s="246" t="s">
        <v>83</v>
      </c>
      <c r="C99" s="247"/>
      <c r="D99" s="53"/>
      <c r="E99" s="54"/>
      <c r="F99" s="55"/>
      <c r="G99" s="62"/>
    </row>
    <row r="100" spans="1:11" s="63" customFormat="1" ht="22.5" x14ac:dyDescent="0.2">
      <c r="A100" s="58"/>
      <c r="B100" s="59" t="s">
        <v>369</v>
      </c>
      <c r="C100" s="204" t="s">
        <v>283</v>
      </c>
      <c r="D100" s="53" t="s">
        <v>179</v>
      </c>
      <c r="E100" s="61">
        <v>1</v>
      </c>
      <c r="F100" s="55">
        <v>7.5917999999999999E-2</v>
      </c>
      <c r="G100" s="62">
        <v>0.06</v>
      </c>
    </row>
    <row r="101" spans="1:11" s="63" customFormat="1" hidden="1" x14ac:dyDescent="0.2">
      <c r="A101" s="50"/>
      <c r="B101" s="51">
        <v>190900</v>
      </c>
      <c r="C101" s="52" t="s">
        <v>202</v>
      </c>
      <c r="D101" s="53"/>
      <c r="E101" s="54"/>
      <c r="F101" s="55"/>
      <c r="G101" s="62"/>
    </row>
    <row r="102" spans="1:11" s="63" customFormat="1" hidden="1" x14ac:dyDescent="0.2">
      <c r="A102" s="58"/>
      <c r="B102" s="59">
        <v>190901</v>
      </c>
      <c r="C102" s="60" t="s">
        <v>176</v>
      </c>
      <c r="D102" s="53" t="s">
        <v>180</v>
      </c>
      <c r="E102" s="61">
        <v>0</v>
      </c>
      <c r="F102" s="55">
        <v>17.71</v>
      </c>
      <c r="G102" s="62">
        <f t="shared" ref="G102" si="11">F102*E102</f>
        <v>0</v>
      </c>
    </row>
    <row r="103" spans="1:11" s="73" customFormat="1" ht="11.25" customHeight="1" x14ac:dyDescent="0.2">
      <c r="A103" s="234" t="s">
        <v>218</v>
      </c>
      <c r="B103" s="235"/>
      <c r="C103" s="235"/>
      <c r="D103" s="235"/>
      <c r="E103" s="169"/>
      <c r="F103" s="75"/>
      <c r="G103" s="76">
        <f>SUM(G15:G102)</f>
        <v>76738.79760604781</v>
      </c>
      <c r="K103" s="63"/>
    </row>
    <row r="104" spans="1:11" s="73" customFormat="1" x14ac:dyDescent="0.2">
      <c r="A104" s="43"/>
      <c r="B104" s="44"/>
      <c r="C104" s="45" t="s">
        <v>213</v>
      </c>
      <c r="D104" s="46"/>
      <c r="E104" s="47"/>
      <c r="F104" s="48"/>
      <c r="G104" s="49"/>
      <c r="K104" s="63"/>
    </row>
    <row r="105" spans="1:11" s="73" customFormat="1" ht="12.75" customHeight="1" x14ac:dyDescent="0.2">
      <c r="A105" s="77"/>
      <c r="B105" s="248" t="s">
        <v>92</v>
      </c>
      <c r="C105" s="249"/>
      <c r="D105" s="53"/>
      <c r="E105" s="78"/>
      <c r="F105" s="79"/>
      <c r="G105" s="80"/>
      <c r="K105" s="63"/>
    </row>
    <row r="106" spans="1:11" s="73" customFormat="1" ht="12.75" customHeight="1" x14ac:dyDescent="0.2">
      <c r="A106" s="50"/>
      <c r="B106" s="246" t="s">
        <v>144</v>
      </c>
      <c r="C106" s="247"/>
      <c r="D106" s="53"/>
      <c r="E106" s="54"/>
      <c r="F106" s="81"/>
      <c r="G106" s="82"/>
      <c r="K106" s="63"/>
    </row>
    <row r="107" spans="1:11" s="73" customFormat="1" ht="22.5" x14ac:dyDescent="0.2">
      <c r="A107" s="58"/>
      <c r="B107" s="59" t="s">
        <v>344</v>
      </c>
      <c r="C107" s="60" t="s">
        <v>145</v>
      </c>
      <c r="D107" s="53" t="s">
        <v>181</v>
      </c>
      <c r="E107" s="61">
        <v>1.101112500000001</v>
      </c>
      <c r="F107" s="55">
        <v>70.021702000000005</v>
      </c>
      <c r="G107" s="62">
        <f t="shared" ref="G107:G116" si="12">F107*E107</f>
        <v>77.101771343475079</v>
      </c>
      <c r="K107" s="63"/>
    </row>
    <row r="108" spans="1:11" s="73" customFormat="1" ht="22.5" hidden="1" x14ac:dyDescent="0.2">
      <c r="A108" s="58"/>
      <c r="B108" s="59">
        <v>50304</v>
      </c>
      <c r="C108" s="60" t="s">
        <v>146</v>
      </c>
      <c r="D108" s="53" t="s">
        <v>181</v>
      </c>
      <c r="E108" s="61">
        <v>0</v>
      </c>
      <c r="F108" s="55">
        <v>23.79</v>
      </c>
      <c r="G108" s="62">
        <f t="shared" si="12"/>
        <v>0</v>
      </c>
      <c r="K108" s="63"/>
    </row>
    <row r="109" spans="1:11" s="73" customFormat="1" ht="22.5" hidden="1" x14ac:dyDescent="0.2">
      <c r="A109" s="58"/>
      <c r="B109" s="59">
        <v>50313</v>
      </c>
      <c r="C109" s="60" t="s">
        <v>147</v>
      </c>
      <c r="D109" s="53" t="s">
        <v>181</v>
      </c>
      <c r="E109" s="61">
        <v>0</v>
      </c>
      <c r="F109" s="55">
        <v>25.93</v>
      </c>
      <c r="G109" s="62">
        <f t="shared" si="12"/>
        <v>0</v>
      </c>
      <c r="K109" s="63"/>
    </row>
    <row r="110" spans="1:11" s="73" customFormat="1" ht="22.5" hidden="1" x14ac:dyDescent="0.2">
      <c r="A110" s="58"/>
      <c r="B110" s="59">
        <v>50316</v>
      </c>
      <c r="C110" s="60" t="s">
        <v>148</v>
      </c>
      <c r="D110" s="53" t="s">
        <v>181</v>
      </c>
      <c r="E110" s="61">
        <v>0</v>
      </c>
      <c r="F110" s="55">
        <v>30.3</v>
      </c>
      <c r="G110" s="62">
        <f t="shared" si="12"/>
        <v>0</v>
      </c>
      <c r="K110" s="63"/>
    </row>
    <row r="111" spans="1:11" s="73" customFormat="1" ht="22.5" hidden="1" x14ac:dyDescent="0.2">
      <c r="A111" s="58"/>
      <c r="B111" s="59">
        <v>50325</v>
      </c>
      <c r="C111" s="60" t="s">
        <v>149</v>
      </c>
      <c r="D111" s="53" t="s">
        <v>181</v>
      </c>
      <c r="E111" s="61">
        <v>0</v>
      </c>
      <c r="F111" s="55">
        <v>33.99</v>
      </c>
      <c r="G111" s="62">
        <f t="shared" si="12"/>
        <v>0</v>
      </c>
      <c r="K111" s="63"/>
    </row>
    <row r="112" spans="1:11" s="73" customFormat="1" ht="22.5" hidden="1" x14ac:dyDescent="0.2">
      <c r="A112" s="58"/>
      <c r="B112" s="59">
        <v>50328</v>
      </c>
      <c r="C112" s="60" t="s">
        <v>150</v>
      </c>
      <c r="D112" s="53" t="s">
        <v>181</v>
      </c>
      <c r="E112" s="61">
        <v>0</v>
      </c>
      <c r="F112" s="55">
        <v>39.130000000000003</v>
      </c>
      <c r="G112" s="62">
        <f t="shared" si="12"/>
        <v>0</v>
      </c>
      <c r="K112" s="63"/>
    </row>
    <row r="113" spans="1:11" s="73" customFormat="1" ht="22.5" x14ac:dyDescent="0.2">
      <c r="A113" s="58"/>
      <c r="B113" s="59" t="s">
        <v>345</v>
      </c>
      <c r="C113" s="60" t="s">
        <v>151</v>
      </c>
      <c r="D113" s="53" t="s">
        <v>181</v>
      </c>
      <c r="E113" s="61">
        <v>20.9211375</v>
      </c>
      <c r="F113" s="55">
        <v>10.603214000000001</v>
      </c>
      <c r="G113" s="62">
        <f t="shared" si="12"/>
        <v>221.83129803592502</v>
      </c>
      <c r="K113" s="63"/>
    </row>
    <row r="114" spans="1:11" s="73" customFormat="1" ht="22.5" hidden="1" x14ac:dyDescent="0.2">
      <c r="A114" s="58"/>
      <c r="B114" s="59">
        <v>50340</v>
      </c>
      <c r="C114" s="60" t="s">
        <v>184</v>
      </c>
      <c r="D114" s="53" t="s">
        <v>181</v>
      </c>
      <c r="E114" s="61">
        <v>0</v>
      </c>
      <c r="F114" s="55">
        <v>3.91</v>
      </c>
      <c r="G114" s="62">
        <f t="shared" si="12"/>
        <v>0</v>
      </c>
      <c r="K114" s="63"/>
    </row>
    <row r="115" spans="1:11" s="73" customFormat="1" ht="22.5" hidden="1" x14ac:dyDescent="0.2">
      <c r="A115" s="58"/>
      <c r="B115" s="59">
        <v>50349</v>
      </c>
      <c r="C115" s="60" t="s">
        <v>152</v>
      </c>
      <c r="D115" s="53" t="s">
        <v>181</v>
      </c>
      <c r="E115" s="61">
        <v>0</v>
      </c>
      <c r="F115" s="55">
        <v>3.91</v>
      </c>
      <c r="G115" s="62">
        <f t="shared" si="12"/>
        <v>0</v>
      </c>
      <c r="K115" s="63"/>
    </row>
    <row r="116" spans="1:11" s="73" customFormat="1" ht="22.5" hidden="1" x14ac:dyDescent="0.2">
      <c r="A116" s="58"/>
      <c r="B116" s="59">
        <v>50352</v>
      </c>
      <c r="C116" s="60" t="s">
        <v>185</v>
      </c>
      <c r="D116" s="53" t="s">
        <v>181</v>
      </c>
      <c r="E116" s="61">
        <v>0</v>
      </c>
      <c r="F116" s="55">
        <v>5.47</v>
      </c>
      <c r="G116" s="62">
        <f t="shared" si="12"/>
        <v>0</v>
      </c>
      <c r="K116" s="63"/>
    </row>
    <row r="117" spans="1:11" s="73" customFormat="1" ht="12.75" customHeight="1" x14ac:dyDescent="0.2">
      <c r="A117" s="58"/>
      <c r="B117" s="246" t="s">
        <v>153</v>
      </c>
      <c r="C117" s="247"/>
      <c r="D117" s="53"/>
      <c r="E117" s="61"/>
      <c r="F117" s="55"/>
      <c r="G117" s="62"/>
      <c r="K117" s="63"/>
    </row>
    <row r="118" spans="1:11" s="73" customFormat="1" ht="45" x14ac:dyDescent="0.2">
      <c r="A118" s="58"/>
      <c r="B118" s="59" t="s">
        <v>346</v>
      </c>
      <c r="C118" s="60" t="s">
        <v>154</v>
      </c>
      <c r="D118" s="53" t="s">
        <v>181</v>
      </c>
      <c r="E118" s="61">
        <v>9.2542500000000008</v>
      </c>
      <c r="F118" s="55">
        <v>7.0983330000000002</v>
      </c>
      <c r="G118" s="62">
        <f t="shared" ref="G118:G119" si="13">F118*E118</f>
        <v>65.689748165250009</v>
      </c>
      <c r="K118" s="63"/>
    </row>
    <row r="119" spans="1:11" s="73" customFormat="1" ht="45" hidden="1" x14ac:dyDescent="0.2">
      <c r="A119" s="58"/>
      <c r="B119" s="59">
        <v>50407</v>
      </c>
      <c r="C119" s="60" t="s">
        <v>186</v>
      </c>
      <c r="D119" s="53" t="s">
        <v>181</v>
      </c>
      <c r="E119" s="64">
        <v>0</v>
      </c>
      <c r="F119" s="55">
        <v>32.950000000000003</v>
      </c>
      <c r="G119" s="62">
        <f t="shared" si="13"/>
        <v>0</v>
      </c>
      <c r="K119" s="63"/>
    </row>
    <row r="120" spans="1:11" s="73" customFormat="1" ht="12.75" customHeight="1" x14ac:dyDescent="0.2">
      <c r="A120" s="50"/>
      <c r="B120" s="246" t="s">
        <v>93</v>
      </c>
      <c r="C120" s="247"/>
      <c r="D120" s="53"/>
      <c r="E120" s="61"/>
      <c r="F120" s="55"/>
      <c r="G120" s="62"/>
      <c r="K120" s="63"/>
    </row>
    <row r="121" spans="1:11" s="73" customFormat="1" ht="12.75" customHeight="1" x14ac:dyDescent="0.2">
      <c r="A121" s="58"/>
      <c r="B121" s="246" t="s">
        <v>94</v>
      </c>
      <c r="C121" s="247"/>
      <c r="D121" s="53"/>
      <c r="E121" s="61"/>
      <c r="F121" s="55"/>
      <c r="G121" s="62"/>
      <c r="K121" s="63"/>
    </row>
    <row r="122" spans="1:11" s="73" customFormat="1" ht="22.5" x14ac:dyDescent="0.2">
      <c r="A122" s="58"/>
      <c r="B122" s="205" t="s">
        <v>347</v>
      </c>
      <c r="C122" s="203" t="s">
        <v>297</v>
      </c>
      <c r="D122" s="53" t="s">
        <v>181</v>
      </c>
      <c r="E122" s="61">
        <v>12.767999999999999</v>
      </c>
      <c r="F122" s="55">
        <v>1.4804009999999999</v>
      </c>
      <c r="G122" s="62">
        <f t="shared" ref="G122:G124" si="14">F122*E122</f>
        <v>18.901759967999997</v>
      </c>
      <c r="K122" s="63"/>
    </row>
    <row r="123" spans="1:11" s="73" customFormat="1" hidden="1" x14ac:dyDescent="0.2">
      <c r="A123" s="58"/>
      <c r="B123" s="59">
        <v>60108</v>
      </c>
      <c r="C123" s="203" t="s">
        <v>130</v>
      </c>
      <c r="D123" s="53" t="s">
        <v>181</v>
      </c>
      <c r="E123" s="64">
        <v>0</v>
      </c>
      <c r="F123" s="55">
        <v>4.13</v>
      </c>
      <c r="G123" s="62">
        <f t="shared" si="14"/>
        <v>0</v>
      </c>
      <c r="K123" s="63"/>
    </row>
    <row r="124" spans="1:11" s="73" customFormat="1" ht="22.5" x14ac:dyDescent="0.2">
      <c r="A124" s="58"/>
      <c r="B124" s="59" t="s">
        <v>348</v>
      </c>
      <c r="C124" s="204" t="s">
        <v>298</v>
      </c>
      <c r="D124" s="53" t="s">
        <v>181</v>
      </c>
      <c r="E124" s="61">
        <v>12.767999999999999</v>
      </c>
      <c r="F124" s="55">
        <v>2.087745</v>
      </c>
      <c r="G124" s="62">
        <f t="shared" si="14"/>
        <v>26.656328159999997</v>
      </c>
      <c r="K124" s="63"/>
    </row>
    <row r="125" spans="1:11" s="73" customFormat="1" ht="12.75" customHeight="1" x14ac:dyDescent="0.2">
      <c r="A125" s="58"/>
      <c r="B125" s="246" t="s">
        <v>95</v>
      </c>
      <c r="C125" s="247"/>
      <c r="D125" s="53"/>
      <c r="E125" s="61"/>
      <c r="F125" s="55"/>
      <c r="G125" s="62"/>
      <c r="K125" s="63"/>
    </row>
    <row r="126" spans="1:11" s="73" customFormat="1" ht="12.75" customHeight="1" x14ac:dyDescent="0.2">
      <c r="A126" s="58"/>
      <c r="B126" s="59">
        <v>60204</v>
      </c>
      <c r="C126" s="60" t="s">
        <v>155</v>
      </c>
      <c r="D126" s="53" t="s">
        <v>187</v>
      </c>
      <c r="E126" s="61">
        <v>127.67999999999999</v>
      </c>
      <c r="F126" s="55">
        <v>0.63137478004799996</v>
      </c>
      <c r="G126" s="62">
        <f t="shared" ref="G126:G127" si="15">F126*E126</f>
        <v>80.613931916528628</v>
      </c>
      <c r="I126" s="63"/>
      <c r="K126" s="63"/>
    </row>
    <row r="127" spans="1:11" s="73" customFormat="1" ht="12.75" hidden="1" customHeight="1" x14ac:dyDescent="0.2">
      <c r="A127" s="58"/>
      <c r="B127" s="59">
        <v>60210</v>
      </c>
      <c r="C127" s="60" t="s">
        <v>156</v>
      </c>
      <c r="D127" s="53" t="s">
        <v>187</v>
      </c>
      <c r="E127" s="64">
        <v>0</v>
      </c>
      <c r="F127" s="55">
        <v>1.35</v>
      </c>
      <c r="G127" s="62">
        <f t="shared" si="15"/>
        <v>0</v>
      </c>
      <c r="K127" s="63"/>
    </row>
    <row r="128" spans="1:11" s="73" customFormat="1" hidden="1" x14ac:dyDescent="0.2">
      <c r="A128" s="50"/>
      <c r="B128" s="51">
        <v>70000</v>
      </c>
      <c r="C128" s="52" t="s">
        <v>96</v>
      </c>
      <c r="D128" s="53"/>
      <c r="E128" s="61"/>
      <c r="F128" s="55"/>
      <c r="G128" s="62"/>
      <c r="K128" s="63"/>
    </row>
    <row r="129" spans="1:11" s="73" customFormat="1" hidden="1" x14ac:dyDescent="0.2">
      <c r="A129" s="58"/>
      <c r="B129" s="51">
        <v>70200</v>
      </c>
      <c r="C129" s="52" t="e">
        <v>#N/A</v>
      </c>
      <c r="D129" s="53"/>
      <c r="E129" s="61"/>
      <c r="F129" s="55"/>
      <c r="G129" s="62"/>
      <c r="K129" s="63"/>
    </row>
    <row r="130" spans="1:11" s="73" customFormat="1" ht="26.25" hidden="1" customHeight="1" x14ac:dyDescent="0.2">
      <c r="A130" s="58"/>
      <c r="B130" s="59">
        <v>70201</v>
      </c>
      <c r="C130" s="60" t="s">
        <v>157</v>
      </c>
      <c r="D130" s="53" t="s">
        <v>129</v>
      </c>
      <c r="E130" s="61">
        <v>0</v>
      </c>
      <c r="F130" s="55">
        <v>47.76</v>
      </c>
      <c r="G130" s="62">
        <f t="shared" ref="G130" si="16">F130*E130</f>
        <v>0</v>
      </c>
      <c r="K130" s="63"/>
    </row>
    <row r="131" spans="1:11" s="73" customFormat="1" ht="12.75" customHeight="1" x14ac:dyDescent="0.2">
      <c r="A131" s="50"/>
      <c r="B131" s="246" t="s">
        <v>117</v>
      </c>
      <c r="C131" s="247"/>
      <c r="D131" s="53"/>
      <c r="E131" s="61"/>
      <c r="F131" s="55"/>
      <c r="G131" s="62"/>
      <c r="K131" s="63"/>
    </row>
    <row r="132" spans="1:11" s="73" customFormat="1" ht="12.75" customHeight="1" x14ac:dyDescent="0.2">
      <c r="A132" s="58"/>
      <c r="B132" s="246" t="s">
        <v>118</v>
      </c>
      <c r="C132" s="247"/>
      <c r="D132" s="53"/>
      <c r="E132" s="61"/>
      <c r="F132" s="55"/>
      <c r="G132" s="62"/>
      <c r="K132" s="63"/>
    </row>
    <row r="133" spans="1:11" s="73" customFormat="1" ht="22.5" x14ac:dyDescent="0.2">
      <c r="A133" s="58"/>
      <c r="B133" s="59" t="s">
        <v>349</v>
      </c>
      <c r="C133" s="204" t="s">
        <v>285</v>
      </c>
      <c r="D133" s="59" t="s">
        <v>119</v>
      </c>
      <c r="E133" s="61">
        <v>5.1000000000000005</v>
      </c>
      <c r="F133" s="55">
        <v>6.9844559999999998</v>
      </c>
      <c r="G133" s="62">
        <f t="shared" ref="G133" si="17">F133*E133</f>
        <v>35.6207256</v>
      </c>
      <c r="K133" s="63"/>
    </row>
    <row r="134" spans="1:11" s="73" customFormat="1" ht="12.75" customHeight="1" x14ac:dyDescent="0.2">
      <c r="A134" s="50"/>
      <c r="B134" s="246" t="s">
        <v>158</v>
      </c>
      <c r="C134" s="247"/>
      <c r="D134" s="53"/>
      <c r="E134" s="61"/>
      <c r="F134" s="55"/>
      <c r="G134" s="62"/>
      <c r="K134" s="63"/>
    </row>
    <row r="135" spans="1:11" s="73" customFormat="1" ht="12.75" customHeight="1" x14ac:dyDescent="0.2">
      <c r="A135" s="58"/>
      <c r="B135" s="246" t="s">
        <v>99</v>
      </c>
      <c r="C135" s="247"/>
      <c r="D135" s="53"/>
      <c r="E135" s="61"/>
      <c r="F135" s="55"/>
      <c r="G135" s="62"/>
      <c r="K135" s="63"/>
    </row>
    <row r="136" spans="1:11" s="73" customFormat="1" ht="22.5" x14ac:dyDescent="0.2">
      <c r="A136" s="58"/>
      <c r="B136" s="59" t="s">
        <v>371</v>
      </c>
      <c r="C136" s="60" t="s">
        <v>159</v>
      </c>
      <c r="D136" s="53" t="s">
        <v>181</v>
      </c>
      <c r="E136" s="61">
        <v>1.4102383284776199</v>
      </c>
      <c r="F136" s="55">
        <v>396.83603899999997</v>
      </c>
      <c r="G136" s="62">
        <f t="shared" ref="G136:G138" si="18">F136*E136</f>
        <v>559.63339231903956</v>
      </c>
      <c r="I136" s="63"/>
      <c r="K136" s="63"/>
    </row>
    <row r="137" spans="1:11" s="73" customFormat="1" ht="22.5" x14ac:dyDescent="0.2">
      <c r="A137" s="58"/>
      <c r="B137" s="59" t="s">
        <v>372</v>
      </c>
      <c r="C137" s="204" t="s">
        <v>295</v>
      </c>
      <c r="D137" s="53" t="s">
        <v>181</v>
      </c>
      <c r="E137" s="61">
        <v>16.629088266338794</v>
      </c>
      <c r="F137" s="55">
        <v>441.84276</v>
      </c>
      <c r="G137" s="62">
        <f t="shared" si="18"/>
        <v>7347.4422558827482</v>
      </c>
      <c r="K137" s="63"/>
    </row>
    <row r="138" spans="1:11" s="73" customFormat="1" ht="22.5" hidden="1" x14ac:dyDescent="0.2">
      <c r="A138" s="58"/>
      <c r="B138" s="59">
        <v>90131</v>
      </c>
      <c r="C138" s="60" t="s">
        <v>162</v>
      </c>
      <c r="D138" s="53" t="s">
        <v>181</v>
      </c>
      <c r="E138" s="61">
        <v>0</v>
      </c>
      <c r="F138" s="55">
        <v>1010.47</v>
      </c>
      <c r="G138" s="62">
        <f t="shared" si="18"/>
        <v>0</v>
      </c>
      <c r="K138" s="63"/>
    </row>
    <row r="139" spans="1:11" s="73" customFormat="1" ht="12.75" customHeight="1" x14ac:dyDescent="0.2">
      <c r="A139" s="58"/>
      <c r="B139" s="246" t="s">
        <v>100</v>
      </c>
      <c r="C139" s="247"/>
      <c r="D139" s="53"/>
      <c r="E139" s="61"/>
      <c r="F139" s="55"/>
      <c r="G139" s="62"/>
      <c r="K139" s="63"/>
    </row>
    <row r="140" spans="1:11" s="73" customFormat="1" ht="22.5" x14ac:dyDescent="0.2">
      <c r="A140" s="58"/>
      <c r="B140" s="205" t="s">
        <v>373</v>
      </c>
      <c r="C140" s="60" t="s">
        <v>293</v>
      </c>
      <c r="D140" s="53" t="s">
        <v>180</v>
      </c>
      <c r="E140" s="61">
        <v>1907</v>
      </c>
      <c r="F140" s="55">
        <v>8.0979200000000002</v>
      </c>
      <c r="G140" s="62">
        <f t="shared" ref="G140:G141" si="19">F140*E140</f>
        <v>15442.73344</v>
      </c>
      <c r="K140" s="63"/>
    </row>
    <row r="141" spans="1:11" s="73" customFormat="1" ht="22.5" x14ac:dyDescent="0.2">
      <c r="A141" s="58"/>
      <c r="B141" s="205" t="s">
        <v>374</v>
      </c>
      <c r="C141" s="60" t="s">
        <v>292</v>
      </c>
      <c r="D141" s="53" t="s">
        <v>180</v>
      </c>
      <c r="E141" s="61">
        <v>0</v>
      </c>
      <c r="F141" s="55">
        <v>8.2117970000000007</v>
      </c>
      <c r="G141" s="62">
        <f t="shared" si="19"/>
        <v>0</v>
      </c>
      <c r="K141" s="63"/>
    </row>
    <row r="142" spans="1:11" s="73" customFormat="1" ht="12.75" customHeight="1" x14ac:dyDescent="0.2">
      <c r="A142" s="58"/>
      <c r="B142" s="246" t="s">
        <v>163</v>
      </c>
      <c r="C142" s="247"/>
      <c r="D142" s="53"/>
      <c r="E142" s="61"/>
      <c r="F142" s="55"/>
      <c r="G142" s="62"/>
      <c r="K142" s="63"/>
    </row>
    <row r="143" spans="1:11" s="73" customFormat="1" ht="46.5" customHeight="1" x14ac:dyDescent="0.2">
      <c r="A143" s="58"/>
      <c r="B143" s="59" t="s">
        <v>353</v>
      </c>
      <c r="C143" s="204" t="s">
        <v>291</v>
      </c>
      <c r="D143" s="53" t="s">
        <v>129</v>
      </c>
      <c r="E143" s="61">
        <v>132.78340885355439</v>
      </c>
      <c r="F143" s="55">
        <v>49.700983999999998</v>
      </c>
      <c r="G143" s="62">
        <f t="shared" ref="G143" si="20">F143*E143</f>
        <v>6599.4660788959645</v>
      </c>
      <c r="K143" s="63"/>
    </row>
    <row r="144" spans="1:11" s="73" customFormat="1" ht="12.75" customHeight="1" x14ac:dyDescent="0.2">
      <c r="A144" s="58"/>
      <c r="B144" s="246" t="s">
        <v>139</v>
      </c>
      <c r="C144" s="247"/>
      <c r="D144" s="53"/>
      <c r="E144" s="61"/>
      <c r="F144" s="55"/>
      <c r="G144" s="62"/>
      <c r="K144" s="63"/>
    </row>
    <row r="145" spans="1:11" s="73" customFormat="1" ht="33.75" x14ac:dyDescent="0.2">
      <c r="A145" s="58"/>
      <c r="B145" s="59" t="s">
        <v>354</v>
      </c>
      <c r="C145" s="204" t="s">
        <v>287</v>
      </c>
      <c r="D145" s="53" t="s">
        <v>181</v>
      </c>
      <c r="E145" s="61">
        <v>71.354250000000008</v>
      </c>
      <c r="F145" s="55">
        <v>20.295411999999999</v>
      </c>
      <c r="G145" s="62">
        <f t="shared" ref="G145" si="21">F145*E145</f>
        <v>1448.163901701</v>
      </c>
      <c r="K145" s="63"/>
    </row>
    <row r="146" spans="1:11" s="73" customFormat="1" ht="12.75" customHeight="1" x14ac:dyDescent="0.2">
      <c r="A146" s="50"/>
      <c r="B146" s="246" t="s">
        <v>165</v>
      </c>
      <c r="C146" s="247"/>
      <c r="D146" s="69"/>
      <c r="E146" s="70"/>
      <c r="F146" s="71"/>
      <c r="G146" s="72"/>
      <c r="K146" s="63"/>
    </row>
    <row r="147" spans="1:11" s="73" customFormat="1" ht="12.75" customHeight="1" x14ac:dyDescent="0.2">
      <c r="A147" s="58"/>
      <c r="B147" s="246" t="s">
        <v>143</v>
      </c>
      <c r="C147" s="247"/>
      <c r="D147" s="53"/>
      <c r="E147" s="61"/>
      <c r="F147" s="55"/>
      <c r="G147" s="62"/>
      <c r="K147" s="63"/>
    </row>
    <row r="148" spans="1:11" s="73" customFormat="1" ht="33.75" x14ac:dyDescent="0.2">
      <c r="A148" s="58"/>
      <c r="B148" s="59" t="s">
        <v>375</v>
      </c>
      <c r="C148" s="60" t="s">
        <v>182</v>
      </c>
      <c r="D148" s="53" t="s">
        <v>129</v>
      </c>
      <c r="E148" s="61">
        <v>0.88359999999999994</v>
      </c>
      <c r="F148" s="55">
        <v>630.11940000000004</v>
      </c>
      <c r="G148" s="62">
        <f t="shared" ref="G148" si="22">F148*E148</f>
        <v>556.77350183999999</v>
      </c>
      <c r="K148" s="63"/>
    </row>
    <row r="149" spans="1:11" s="73" customFormat="1" ht="12.75" customHeight="1" x14ac:dyDescent="0.2">
      <c r="A149" s="166"/>
      <c r="B149" s="246" t="s">
        <v>188</v>
      </c>
      <c r="C149" s="250"/>
      <c r="D149" s="69"/>
      <c r="E149" s="61"/>
      <c r="F149" s="55"/>
      <c r="G149" s="62"/>
      <c r="K149" s="63"/>
    </row>
    <row r="150" spans="1:11" s="73" customFormat="1" ht="12.75" customHeight="1" x14ac:dyDescent="0.2">
      <c r="A150" s="58"/>
      <c r="B150" s="246" t="s">
        <v>172</v>
      </c>
      <c r="C150" s="250"/>
      <c r="D150" s="53"/>
      <c r="E150" s="61"/>
      <c r="F150" s="55"/>
      <c r="G150" s="62"/>
      <c r="K150" s="63"/>
    </row>
    <row r="151" spans="1:11" s="73" customFormat="1" ht="33.75" x14ac:dyDescent="0.2">
      <c r="A151" s="58"/>
      <c r="B151" s="59" t="s">
        <v>355</v>
      </c>
      <c r="C151" s="60" t="s">
        <v>189</v>
      </c>
      <c r="D151" s="53" t="s">
        <v>180</v>
      </c>
      <c r="E151" s="61">
        <v>386</v>
      </c>
      <c r="F151" s="55">
        <v>1.6836660801279999</v>
      </c>
      <c r="G151" s="62">
        <f t="shared" ref="G151:G152" si="23">F151*E151</f>
        <v>649.89510692940792</v>
      </c>
      <c r="I151" s="63"/>
      <c r="K151" s="63"/>
    </row>
    <row r="152" spans="1:11" s="73" customFormat="1" ht="41.25" customHeight="1" x14ac:dyDescent="0.2">
      <c r="A152" s="58"/>
      <c r="B152" s="59" t="s">
        <v>356</v>
      </c>
      <c r="C152" s="60" t="s">
        <v>190</v>
      </c>
      <c r="D152" s="53" t="s">
        <v>180</v>
      </c>
      <c r="E152" s="61">
        <v>750.5</v>
      </c>
      <c r="F152" s="55">
        <v>1.0917522238329997</v>
      </c>
      <c r="G152" s="62">
        <f t="shared" si="23"/>
        <v>819.36004398666626</v>
      </c>
      <c r="I152" s="63"/>
      <c r="K152" s="63"/>
    </row>
    <row r="153" spans="1:11" s="73" customFormat="1" ht="12.75" customHeight="1" x14ac:dyDescent="0.2">
      <c r="A153" s="50"/>
      <c r="B153" s="246" t="s">
        <v>191</v>
      </c>
      <c r="C153" s="247"/>
      <c r="D153" s="69"/>
      <c r="E153" s="61"/>
      <c r="F153" s="55"/>
      <c r="G153" s="62"/>
      <c r="K153" s="63"/>
    </row>
    <row r="154" spans="1:11" s="73" customFormat="1" ht="12.75" customHeight="1" x14ac:dyDescent="0.2">
      <c r="A154" s="58"/>
      <c r="B154" s="246" t="s">
        <v>192</v>
      </c>
      <c r="C154" s="247"/>
      <c r="D154" s="53"/>
      <c r="E154" s="61"/>
      <c r="F154" s="55"/>
      <c r="G154" s="62"/>
      <c r="K154" s="63"/>
    </row>
    <row r="155" spans="1:11" s="73" customFormat="1" ht="22.5" x14ac:dyDescent="0.2">
      <c r="A155" s="58"/>
      <c r="B155" s="59" t="s">
        <v>357</v>
      </c>
      <c r="C155" s="60" t="s">
        <v>193</v>
      </c>
      <c r="D155" s="53" t="s">
        <v>194</v>
      </c>
      <c r="E155" s="61">
        <v>11.365</v>
      </c>
      <c r="F155" s="55">
        <v>0.54407899999999998</v>
      </c>
      <c r="G155" s="62">
        <f t="shared" ref="G155" si="24">F155*E155</f>
        <v>6.1834578349999996</v>
      </c>
      <c r="K155" s="63"/>
    </row>
    <row r="156" spans="1:11" s="73" customFormat="1" ht="12.75" customHeight="1" x14ac:dyDescent="0.2">
      <c r="A156" s="50"/>
      <c r="B156" s="246" t="s">
        <v>195</v>
      </c>
      <c r="C156" s="247"/>
      <c r="D156" s="69"/>
      <c r="E156" s="61"/>
      <c r="F156" s="55"/>
      <c r="G156" s="62"/>
      <c r="K156" s="63"/>
    </row>
    <row r="157" spans="1:11" s="73" customFormat="1" ht="12.75" customHeight="1" x14ac:dyDescent="0.2">
      <c r="A157" s="58"/>
      <c r="B157" s="246" t="s">
        <v>137</v>
      </c>
      <c r="C157" s="247"/>
      <c r="D157" s="53"/>
      <c r="E157" s="61"/>
      <c r="F157" s="55"/>
      <c r="G157" s="62"/>
      <c r="K157" s="63"/>
    </row>
    <row r="158" spans="1:11" s="73" customFormat="1" ht="33.75" x14ac:dyDescent="0.2">
      <c r="A158" s="58"/>
      <c r="B158" s="59" t="s">
        <v>358</v>
      </c>
      <c r="C158" s="60" t="s">
        <v>299</v>
      </c>
      <c r="D158" s="53" t="s">
        <v>129</v>
      </c>
      <c r="E158" s="61">
        <v>3.9750000000000005</v>
      </c>
      <c r="F158" s="55">
        <v>139.676467</v>
      </c>
      <c r="G158" s="62">
        <f t="shared" ref="G158" si="25">F158*E158</f>
        <v>555.21395632500014</v>
      </c>
      <c r="K158" s="63"/>
    </row>
    <row r="159" spans="1:11" s="73" customFormat="1" ht="12.75" customHeight="1" x14ac:dyDescent="0.2">
      <c r="A159" s="58"/>
      <c r="B159" s="246" t="s">
        <v>90</v>
      </c>
      <c r="C159" s="247"/>
      <c r="D159" s="53"/>
      <c r="E159" s="61"/>
      <c r="F159" s="55"/>
      <c r="G159" s="62"/>
      <c r="K159" s="63"/>
    </row>
    <row r="160" spans="1:11" s="73" customFormat="1" ht="33.75" x14ac:dyDescent="0.2">
      <c r="A160" s="58"/>
      <c r="B160" s="59" t="s">
        <v>362</v>
      </c>
      <c r="C160" s="204" t="s">
        <v>304</v>
      </c>
      <c r="D160" s="53" t="s">
        <v>129</v>
      </c>
      <c r="E160" s="61">
        <v>7.9500000000000011</v>
      </c>
      <c r="F160" s="55">
        <v>21.206428000000002</v>
      </c>
      <c r="G160" s="62">
        <f t="shared" ref="G160:G162" si="26">F160*E160</f>
        <v>168.59110260000006</v>
      </c>
      <c r="K160" s="63"/>
    </row>
    <row r="161" spans="1:11" s="73" customFormat="1" ht="45" x14ac:dyDescent="0.2">
      <c r="A161" s="58"/>
      <c r="B161" s="59" t="s">
        <v>363</v>
      </c>
      <c r="C161" s="204" t="s">
        <v>305</v>
      </c>
      <c r="D161" s="53" t="s">
        <v>129</v>
      </c>
      <c r="E161" s="61">
        <v>7.9500000000000011</v>
      </c>
      <c r="F161" s="55">
        <v>36.516557999999996</v>
      </c>
      <c r="G161" s="62">
        <f t="shared" si="26"/>
        <v>290.30663609999999</v>
      </c>
      <c r="K161" s="63"/>
    </row>
    <row r="162" spans="1:11" s="73" customFormat="1" ht="33.75" x14ac:dyDescent="0.2">
      <c r="A162" s="58"/>
      <c r="B162" s="59" t="s">
        <v>364</v>
      </c>
      <c r="C162" s="204" t="s">
        <v>306</v>
      </c>
      <c r="D162" s="53" t="s">
        <v>129</v>
      </c>
      <c r="E162" s="61">
        <v>7.9500000000000011</v>
      </c>
      <c r="F162" s="55">
        <v>216.93568499999998</v>
      </c>
      <c r="G162" s="62">
        <f t="shared" si="26"/>
        <v>1724.6386957500001</v>
      </c>
      <c r="K162" s="63"/>
    </row>
    <row r="163" spans="1:11" s="73" customFormat="1" ht="12.75" customHeight="1" x14ac:dyDescent="0.2">
      <c r="A163" s="58"/>
      <c r="B163" s="246" t="s">
        <v>197</v>
      </c>
      <c r="C163" s="247"/>
      <c r="D163" s="53"/>
      <c r="E163" s="61"/>
      <c r="F163" s="55"/>
      <c r="G163" s="62"/>
      <c r="K163" s="63"/>
    </row>
    <row r="164" spans="1:11" s="73" customFormat="1" ht="22.5" x14ac:dyDescent="0.2">
      <c r="A164" s="58"/>
      <c r="B164" s="59" t="s">
        <v>376</v>
      </c>
      <c r="C164" s="204" t="s">
        <v>296</v>
      </c>
      <c r="D164" s="53" t="s">
        <v>129</v>
      </c>
      <c r="E164" s="61">
        <v>83.002499999999998</v>
      </c>
      <c r="F164" s="55">
        <v>45.335698999999998</v>
      </c>
      <c r="G164" s="62">
        <f t="shared" ref="G164" si="27">F164*E164</f>
        <v>3762.9763562474996</v>
      </c>
      <c r="K164" s="63"/>
    </row>
    <row r="165" spans="1:11" s="73" customFormat="1" ht="12.75" customHeight="1" x14ac:dyDescent="0.2">
      <c r="A165" s="50"/>
      <c r="B165" s="246" t="s">
        <v>177</v>
      </c>
      <c r="C165" s="247"/>
      <c r="D165" s="53"/>
      <c r="E165" s="61"/>
      <c r="F165" s="55"/>
      <c r="G165" s="62"/>
      <c r="K165" s="63"/>
    </row>
    <row r="166" spans="1:11" s="73" customFormat="1" ht="22.5" hidden="1" x14ac:dyDescent="0.2">
      <c r="A166" s="58"/>
      <c r="B166" s="59" t="s">
        <v>288</v>
      </c>
      <c r="C166" s="59" t="s">
        <v>289</v>
      </c>
      <c r="D166" s="53" t="s">
        <v>10</v>
      </c>
      <c r="E166" s="61">
        <v>0</v>
      </c>
      <c r="F166" s="59" t="s">
        <v>281</v>
      </c>
      <c r="G166" s="62">
        <f t="shared" ref="G166" si="28">F166*E166</f>
        <v>0</v>
      </c>
      <c r="K166" s="63"/>
    </row>
    <row r="167" spans="1:11" s="73" customFormat="1" ht="45" x14ac:dyDescent="0.2">
      <c r="A167" s="58"/>
      <c r="B167" s="59" t="s">
        <v>377</v>
      </c>
      <c r="C167" s="60" t="s">
        <v>198</v>
      </c>
      <c r="D167" s="53" t="s">
        <v>10</v>
      </c>
      <c r="E167" s="61">
        <v>2.5</v>
      </c>
      <c r="F167" s="55">
        <v>210.12837099999999</v>
      </c>
      <c r="G167" s="62">
        <f t="shared" ref="G167" si="29">F167*E167</f>
        <v>525.32092749999993</v>
      </c>
      <c r="K167" s="63"/>
    </row>
    <row r="168" spans="1:11" s="73" customFormat="1" hidden="1" x14ac:dyDescent="0.2">
      <c r="A168" s="50"/>
      <c r="B168" s="51">
        <v>180000</v>
      </c>
      <c r="C168" s="52" t="s">
        <v>199</v>
      </c>
      <c r="D168" s="53"/>
      <c r="E168" s="54"/>
      <c r="F168" s="55"/>
      <c r="G168" s="62"/>
      <c r="K168" s="63"/>
    </row>
    <row r="169" spans="1:11" s="73" customFormat="1" hidden="1" x14ac:dyDescent="0.2">
      <c r="A169" s="50"/>
      <c r="B169" s="51">
        <v>180100</v>
      </c>
      <c r="C169" s="52" t="s">
        <v>200</v>
      </c>
      <c r="D169" s="53"/>
      <c r="E169" s="54"/>
      <c r="F169" s="55"/>
      <c r="G169" s="62"/>
      <c r="K169" s="63"/>
    </row>
    <row r="170" spans="1:11" s="73" customFormat="1" hidden="1" x14ac:dyDescent="0.2">
      <c r="A170" s="58"/>
      <c r="B170" s="59">
        <v>180105</v>
      </c>
      <c r="C170" s="60" t="s">
        <v>174</v>
      </c>
      <c r="D170" s="53" t="s">
        <v>129</v>
      </c>
      <c r="E170" s="61">
        <v>0</v>
      </c>
      <c r="F170" s="55">
        <v>34.72</v>
      </c>
      <c r="G170" s="62">
        <f t="shared" ref="G170" si="30">F170*E170</f>
        <v>0</v>
      </c>
      <c r="K170" s="63"/>
    </row>
    <row r="171" spans="1:11" s="73" customFormat="1" ht="12.75" customHeight="1" x14ac:dyDescent="0.2">
      <c r="A171" s="234" t="s">
        <v>217</v>
      </c>
      <c r="B171" s="235"/>
      <c r="C171" s="235"/>
      <c r="D171" s="235"/>
      <c r="E171" s="169"/>
      <c r="F171" s="75"/>
      <c r="G171" s="76">
        <f>SUM(G105:G170)</f>
        <v>40983.114417101504</v>
      </c>
      <c r="K171" s="63"/>
    </row>
    <row r="172" spans="1:11" s="90" customFormat="1" x14ac:dyDescent="0.2">
      <c r="A172" s="84"/>
      <c r="B172" s="85"/>
      <c r="C172" s="86" t="s">
        <v>208</v>
      </c>
      <c r="D172" s="46"/>
      <c r="E172" s="87"/>
      <c r="F172" s="88"/>
      <c r="G172" s="89"/>
      <c r="K172" s="63"/>
    </row>
    <row r="173" spans="1:11" s="63" customFormat="1" ht="12.75" customHeight="1" x14ac:dyDescent="0.2">
      <c r="A173" s="50"/>
      <c r="B173" s="248" t="s">
        <v>92</v>
      </c>
      <c r="C173" s="249"/>
      <c r="D173" s="83"/>
      <c r="E173" s="70"/>
      <c r="F173" s="71"/>
      <c r="G173" s="72"/>
    </row>
    <row r="174" spans="1:11" s="63" customFormat="1" ht="12.75" customHeight="1" x14ac:dyDescent="0.2">
      <c r="A174" s="68"/>
      <c r="B174" s="246" t="s">
        <v>144</v>
      </c>
      <c r="C174" s="247"/>
      <c r="D174" s="53"/>
      <c r="E174" s="70"/>
      <c r="F174" s="71"/>
      <c r="G174" s="72"/>
    </row>
    <row r="175" spans="1:11" s="63" customFormat="1" ht="22.5" x14ac:dyDescent="0.2">
      <c r="A175" s="58"/>
      <c r="B175" s="59" t="s">
        <v>344</v>
      </c>
      <c r="C175" s="60" t="s">
        <v>145</v>
      </c>
      <c r="D175" s="53" t="s">
        <v>181</v>
      </c>
      <c r="E175" s="61">
        <v>0.39200000000000029</v>
      </c>
      <c r="F175" s="55">
        <v>70.021702000000005</v>
      </c>
      <c r="G175" s="62">
        <f>F175*E175</f>
        <v>27.448507184000022</v>
      </c>
    </row>
    <row r="176" spans="1:11" s="63" customFormat="1" ht="22.5" x14ac:dyDescent="0.2">
      <c r="A176" s="58"/>
      <c r="B176" s="59" t="s">
        <v>345</v>
      </c>
      <c r="C176" s="60" t="s">
        <v>151</v>
      </c>
      <c r="D176" s="53" t="s">
        <v>181</v>
      </c>
      <c r="E176" s="61">
        <v>7.4479999999999986</v>
      </c>
      <c r="F176" s="55">
        <v>30.101486999999999</v>
      </c>
      <c r="G176" s="62">
        <f>F176*E176</f>
        <v>224.19587517599996</v>
      </c>
    </row>
    <row r="177" spans="1:11" s="63" customFormat="1" ht="12.75" customHeight="1" x14ac:dyDescent="0.2">
      <c r="A177" s="50"/>
      <c r="B177" s="246" t="s">
        <v>93</v>
      </c>
      <c r="C177" s="247"/>
      <c r="D177" s="83"/>
      <c r="E177" s="70"/>
      <c r="F177" s="71"/>
      <c r="G177" s="72"/>
    </row>
    <row r="178" spans="1:11" s="63" customFormat="1" ht="12.75" customHeight="1" x14ac:dyDescent="0.2">
      <c r="A178" s="68"/>
      <c r="B178" s="246" t="s">
        <v>94</v>
      </c>
      <c r="C178" s="247"/>
      <c r="D178" s="53"/>
      <c r="E178" s="70"/>
      <c r="F178" s="71"/>
      <c r="G178" s="72"/>
    </row>
    <row r="179" spans="1:11" s="210" customFormat="1" ht="22.5" x14ac:dyDescent="0.2">
      <c r="A179" s="206"/>
      <c r="B179" s="59" t="s">
        <v>347</v>
      </c>
      <c r="C179" s="204" t="s">
        <v>297</v>
      </c>
      <c r="D179" s="207" t="s">
        <v>181</v>
      </c>
      <c r="E179" s="208">
        <v>7.839999999999999</v>
      </c>
      <c r="F179" s="55">
        <v>1.4804009999999999</v>
      </c>
      <c r="G179" s="209">
        <f>F179*E179</f>
        <v>11.606343839999997</v>
      </c>
      <c r="K179" s="63"/>
    </row>
    <row r="180" spans="1:11" s="210" customFormat="1" ht="22.5" x14ac:dyDescent="0.2">
      <c r="A180" s="206"/>
      <c r="B180" s="59" t="s">
        <v>348</v>
      </c>
      <c r="C180" s="204" t="s">
        <v>298</v>
      </c>
      <c r="D180" s="207" t="s">
        <v>181</v>
      </c>
      <c r="E180" s="208">
        <v>7.839999999999999</v>
      </c>
      <c r="F180" s="55">
        <v>2.087745</v>
      </c>
      <c r="G180" s="209">
        <f>F180*E180</f>
        <v>16.367920799999997</v>
      </c>
      <c r="K180" s="63"/>
    </row>
    <row r="181" spans="1:11" s="63" customFormat="1" ht="12.75" customHeight="1" x14ac:dyDescent="0.2">
      <c r="A181" s="50"/>
      <c r="B181" s="246" t="s">
        <v>95</v>
      </c>
      <c r="C181" s="247"/>
      <c r="D181" s="53"/>
      <c r="E181" s="61"/>
      <c r="F181" s="55"/>
      <c r="G181" s="62"/>
    </row>
    <row r="182" spans="1:11" s="63" customFormat="1" ht="22.5" x14ac:dyDescent="0.2">
      <c r="A182" s="58"/>
      <c r="B182" s="59" t="s">
        <v>370</v>
      </c>
      <c r="C182" s="60" t="s">
        <v>155</v>
      </c>
      <c r="D182" s="53" t="s">
        <v>187</v>
      </c>
      <c r="E182" s="61">
        <v>78.399999999999991</v>
      </c>
      <c r="F182" s="55">
        <v>0.63137478004799996</v>
      </c>
      <c r="G182" s="62">
        <f t="shared" ref="G182" si="31">F182*E182</f>
        <v>49.499782755763192</v>
      </c>
    </row>
    <row r="183" spans="1:11" s="63" customFormat="1" ht="12.75" customHeight="1" x14ac:dyDescent="0.2">
      <c r="A183" s="50"/>
      <c r="B183" s="246" t="s">
        <v>158</v>
      </c>
      <c r="C183" s="247"/>
      <c r="D183" s="83"/>
      <c r="E183" s="70"/>
      <c r="F183" s="71"/>
      <c r="G183" s="72"/>
    </row>
    <row r="184" spans="1:11" s="63" customFormat="1" ht="12.75" customHeight="1" x14ac:dyDescent="0.2">
      <c r="A184" s="68"/>
      <c r="B184" s="246" t="s">
        <v>99</v>
      </c>
      <c r="C184" s="247"/>
      <c r="D184" s="53"/>
      <c r="E184" s="70"/>
      <c r="F184" s="71"/>
      <c r="G184" s="72"/>
    </row>
    <row r="185" spans="1:11" s="63" customFormat="1" ht="22.5" x14ac:dyDescent="0.2">
      <c r="A185" s="58"/>
      <c r="B185" s="59" t="s">
        <v>351</v>
      </c>
      <c r="C185" s="204" t="s">
        <v>311</v>
      </c>
      <c r="D185" s="53" t="s">
        <v>181</v>
      </c>
      <c r="E185" s="61">
        <v>2.2399999999999998</v>
      </c>
      <c r="F185" s="55">
        <v>370.92269499999998</v>
      </c>
      <c r="G185" s="62">
        <f>F185*E185</f>
        <v>830.86683679999987</v>
      </c>
    </row>
    <row r="186" spans="1:11" s="63" customFormat="1" ht="12.75" customHeight="1" x14ac:dyDescent="0.2">
      <c r="A186" s="58"/>
      <c r="B186" s="246" t="s">
        <v>91</v>
      </c>
      <c r="C186" s="247"/>
      <c r="D186" s="53"/>
      <c r="E186" s="61"/>
      <c r="F186" s="55"/>
      <c r="G186" s="62"/>
    </row>
    <row r="187" spans="1:11" s="63" customFormat="1" ht="22.5" x14ac:dyDescent="0.2">
      <c r="A187" s="58"/>
      <c r="B187" s="205" t="s">
        <v>378</v>
      </c>
      <c r="C187" s="60" t="s">
        <v>307</v>
      </c>
      <c r="D187" s="53" t="s">
        <v>181</v>
      </c>
      <c r="E187" s="61">
        <v>0.89</v>
      </c>
      <c r="F187" s="55">
        <v>447.22028499999999</v>
      </c>
      <c r="G187" s="62">
        <f>F187*E187</f>
        <v>398.02605364999999</v>
      </c>
    </row>
    <row r="188" spans="1:11" s="63" customFormat="1" ht="12.75" customHeight="1" x14ac:dyDescent="0.2">
      <c r="A188" s="58"/>
      <c r="B188" s="246" t="s">
        <v>164</v>
      </c>
      <c r="C188" s="247"/>
      <c r="D188" s="53"/>
      <c r="E188" s="70"/>
      <c r="F188" s="71"/>
      <c r="G188" s="72"/>
    </row>
    <row r="189" spans="1:11" s="63" customFormat="1" ht="56.25" x14ac:dyDescent="0.2">
      <c r="A189" s="58"/>
      <c r="B189" s="59" t="s">
        <v>353</v>
      </c>
      <c r="C189" s="204" t="s">
        <v>291</v>
      </c>
      <c r="D189" s="53" t="s">
        <v>129</v>
      </c>
      <c r="E189" s="61">
        <v>39.603999999999999</v>
      </c>
      <c r="F189" s="55">
        <v>49.700983999999998</v>
      </c>
      <c r="G189" s="62">
        <f>F189*E189</f>
        <v>1968.3577703359999</v>
      </c>
    </row>
    <row r="190" spans="1:11" s="63" customFormat="1" ht="12.75" customHeight="1" x14ac:dyDescent="0.2">
      <c r="A190" s="50"/>
      <c r="B190" s="246" t="s">
        <v>165</v>
      </c>
      <c r="C190" s="247"/>
      <c r="D190" s="69"/>
      <c r="E190" s="70"/>
      <c r="F190" s="71"/>
      <c r="G190" s="72"/>
    </row>
    <row r="191" spans="1:11" s="63" customFormat="1" ht="12.75" customHeight="1" x14ac:dyDescent="0.2">
      <c r="A191" s="68"/>
      <c r="B191" s="246" t="s">
        <v>132</v>
      </c>
      <c r="C191" s="247"/>
      <c r="D191" s="53"/>
      <c r="E191" s="70"/>
      <c r="F191" s="71"/>
      <c r="G191" s="72"/>
    </row>
    <row r="192" spans="1:11" s="63" customFormat="1" ht="45" x14ac:dyDescent="0.2">
      <c r="A192" s="58"/>
      <c r="B192" s="59" t="s">
        <v>383</v>
      </c>
      <c r="C192" s="60" t="s">
        <v>166</v>
      </c>
      <c r="D192" s="53" t="s">
        <v>179</v>
      </c>
      <c r="E192" s="61">
        <v>2</v>
      </c>
      <c r="F192" s="55">
        <v>2988.4941385859483</v>
      </c>
      <c r="G192" s="62">
        <f>F192*E192</f>
        <v>5976.9882771718967</v>
      </c>
    </row>
    <row r="193" spans="1:7" s="63" customFormat="1" ht="12.75" customHeight="1" x14ac:dyDescent="0.2">
      <c r="A193" s="50"/>
      <c r="B193" s="246" t="s">
        <v>169</v>
      </c>
      <c r="C193" s="247"/>
      <c r="D193" s="69"/>
      <c r="E193" s="70"/>
      <c r="F193" s="71"/>
      <c r="G193" s="72"/>
    </row>
    <row r="194" spans="1:7" s="63" customFormat="1" ht="12.75" customHeight="1" x14ac:dyDescent="0.2">
      <c r="A194" s="68"/>
      <c r="B194" s="246" t="s">
        <v>170</v>
      </c>
      <c r="C194" s="247"/>
      <c r="D194" s="53"/>
      <c r="E194" s="70"/>
      <c r="F194" s="71"/>
      <c r="G194" s="72"/>
    </row>
    <row r="195" spans="1:7" s="63" customFormat="1" ht="45" x14ac:dyDescent="0.2">
      <c r="A195" s="58"/>
      <c r="B195" s="205" t="s">
        <v>384</v>
      </c>
      <c r="C195" s="60" t="s">
        <v>282</v>
      </c>
      <c r="D195" s="53" t="s">
        <v>10</v>
      </c>
      <c r="E195" s="61">
        <v>74.671500000000009</v>
      </c>
      <c r="F195" s="55">
        <v>40.831231000000002</v>
      </c>
      <c r="G195" s="62">
        <f>F195*E195</f>
        <v>3048.9292656165007</v>
      </c>
    </row>
    <row r="196" spans="1:7" s="63" customFormat="1" ht="12.75" customHeight="1" x14ac:dyDescent="0.2">
      <c r="A196" s="58"/>
      <c r="B196" s="246" t="s">
        <v>171</v>
      </c>
      <c r="C196" s="247"/>
      <c r="D196" s="53"/>
      <c r="E196" s="70"/>
      <c r="F196" s="71"/>
      <c r="G196" s="72"/>
    </row>
    <row r="197" spans="1:7" s="63" customFormat="1" ht="22.5" x14ac:dyDescent="0.2">
      <c r="A197" s="58"/>
      <c r="B197" s="205" t="s">
        <v>385</v>
      </c>
      <c r="C197" s="60" t="s">
        <v>286</v>
      </c>
      <c r="D197" s="53" t="s">
        <v>181</v>
      </c>
      <c r="E197" s="61">
        <v>0.06</v>
      </c>
      <c r="F197" s="55">
        <v>186.51787300000001</v>
      </c>
      <c r="G197" s="62">
        <f>F197*E197</f>
        <v>11.19107238</v>
      </c>
    </row>
    <row r="198" spans="1:7" s="63" customFormat="1" ht="12.75" customHeight="1" x14ac:dyDescent="0.2">
      <c r="A198" s="58"/>
      <c r="B198" s="246" t="s">
        <v>382</v>
      </c>
      <c r="C198" s="247"/>
      <c r="D198" s="53"/>
      <c r="E198" s="70"/>
      <c r="F198" s="71"/>
      <c r="G198" s="72"/>
    </row>
    <row r="199" spans="1:7" s="63" customFormat="1" x14ac:dyDescent="0.2">
      <c r="A199" s="58"/>
      <c r="B199" s="205" t="s">
        <v>389</v>
      </c>
      <c r="C199" s="203" t="s">
        <v>386</v>
      </c>
      <c r="D199" s="205" t="s">
        <v>179</v>
      </c>
      <c r="E199" s="211">
        <v>2</v>
      </c>
      <c r="F199" s="212">
        <f>774.47*1.2653</f>
        <v>979.93689100000006</v>
      </c>
      <c r="G199" s="62">
        <f>F199*E199</f>
        <v>1959.8737820000001</v>
      </c>
    </row>
    <row r="200" spans="1:7" s="91" customFormat="1" ht="11.25" customHeight="1" x14ac:dyDescent="0.2">
      <c r="A200" s="234" t="s">
        <v>220</v>
      </c>
      <c r="B200" s="235"/>
      <c r="C200" s="235"/>
      <c r="D200" s="235"/>
      <c r="E200" s="169"/>
      <c r="F200" s="75"/>
      <c r="G200" s="76">
        <f>SUM(G173:G199)</f>
        <v>14523.351487710161</v>
      </c>
    </row>
    <row r="201" spans="1:7" s="91" customFormat="1" ht="11.25" hidden="1" customHeight="1" x14ac:dyDescent="0.2">
      <c r="A201" s="234" t="s">
        <v>280</v>
      </c>
      <c r="B201" s="235"/>
      <c r="C201" s="235"/>
      <c r="D201" s="235"/>
      <c r="E201" s="169"/>
      <c r="F201" s="75"/>
      <c r="G201" s="76">
        <f>G200+G171+G103</f>
        <v>132245.26351085948</v>
      </c>
    </row>
    <row r="202" spans="1:7" ht="12" thickBot="1" x14ac:dyDescent="0.25">
      <c r="A202" s="262" t="s">
        <v>279</v>
      </c>
      <c r="B202" s="263"/>
      <c r="C202" s="263"/>
      <c r="D202" s="263"/>
      <c r="E202" s="183"/>
      <c r="F202" s="92"/>
      <c r="G202" s="93">
        <f>G200+G171+G103</f>
        <v>132245.26351085948</v>
      </c>
    </row>
    <row r="203" spans="1:7" s="94" customFormat="1" ht="11.25" customHeight="1" thickTop="1" x14ac:dyDescent="0.2">
      <c r="A203" s="182"/>
      <c r="B203" s="180"/>
      <c r="C203" s="251"/>
      <c r="D203" s="251"/>
      <c r="E203" s="174"/>
      <c r="F203" s="175"/>
      <c r="G203" s="181"/>
    </row>
    <row r="204" spans="1:7" s="94" customFormat="1" x14ac:dyDescent="0.2">
      <c r="A204" s="176"/>
      <c r="B204" s="176"/>
      <c r="C204" s="164"/>
      <c r="D204" s="177"/>
      <c r="E204" s="178"/>
      <c r="F204" s="179"/>
      <c r="G204" s="176"/>
    </row>
    <row r="205" spans="1:7" s="94" customFormat="1" x14ac:dyDescent="0.2">
      <c r="A205" s="176"/>
      <c r="B205" s="176"/>
      <c r="C205" s="164"/>
      <c r="D205" s="177"/>
      <c r="E205" s="178"/>
      <c r="F205" s="179"/>
      <c r="G205" s="176"/>
    </row>
    <row r="206" spans="1:7" s="94" customFormat="1" x14ac:dyDescent="0.2">
      <c r="A206" s="176"/>
      <c r="B206" s="176"/>
      <c r="C206" s="176"/>
      <c r="D206" s="177"/>
      <c r="E206" s="178"/>
      <c r="F206" s="179"/>
      <c r="G206" s="176"/>
    </row>
    <row r="207" spans="1:7" s="94" customFormat="1" x14ac:dyDescent="0.2">
      <c r="A207" s="176"/>
      <c r="B207" s="176"/>
      <c r="C207" s="164"/>
      <c r="D207" s="180"/>
      <c r="E207" s="178"/>
      <c r="F207" s="179"/>
      <c r="G207" s="176"/>
    </row>
    <row r="208" spans="1:7" s="94" customFormat="1" x14ac:dyDescent="0.2">
      <c r="A208" s="176"/>
      <c r="B208" s="176"/>
      <c r="C208" s="164"/>
      <c r="D208" s="177"/>
      <c r="E208" s="178"/>
      <c r="F208" s="179"/>
      <c r="G208" s="176"/>
    </row>
    <row r="209" spans="1:7" s="94" customFormat="1" x14ac:dyDescent="0.2">
      <c r="A209" s="176"/>
      <c r="B209" s="176"/>
      <c r="C209" s="164"/>
      <c r="D209" s="180"/>
      <c r="E209" s="178"/>
      <c r="F209" s="179"/>
      <c r="G209" s="176"/>
    </row>
    <row r="210" spans="1:7" s="94" customFormat="1" x14ac:dyDescent="0.2">
      <c r="A210" s="176"/>
      <c r="B210" s="176"/>
      <c r="C210" s="164"/>
      <c r="D210" s="177"/>
      <c r="E210" s="178"/>
      <c r="F210" s="179"/>
      <c r="G210" s="176"/>
    </row>
    <row r="211" spans="1:7" s="94" customFormat="1" x14ac:dyDescent="0.2">
      <c r="C211" s="95"/>
      <c r="D211" s="99"/>
      <c r="E211" s="97"/>
      <c r="F211" s="98"/>
    </row>
    <row r="212" spans="1:7" s="94" customFormat="1" x14ac:dyDescent="0.2">
      <c r="C212" s="95"/>
      <c r="D212" s="99"/>
      <c r="E212" s="97"/>
      <c r="F212" s="98"/>
    </row>
    <row r="213" spans="1:7" s="94" customFormat="1" x14ac:dyDescent="0.2">
      <c r="C213" s="95"/>
      <c r="D213" s="96"/>
      <c r="E213" s="97"/>
      <c r="F213" s="98"/>
    </row>
    <row r="214" spans="1:7" s="94" customFormat="1" x14ac:dyDescent="0.2">
      <c r="C214" s="95"/>
      <c r="D214" s="96"/>
      <c r="E214" s="97"/>
      <c r="F214" s="98"/>
    </row>
    <row r="215" spans="1:7" s="94" customFormat="1" x14ac:dyDescent="0.2">
      <c r="C215" s="95"/>
      <c r="D215" s="96"/>
      <c r="E215" s="97"/>
      <c r="F215" s="98"/>
    </row>
    <row r="216" spans="1:7" s="94" customFormat="1" x14ac:dyDescent="0.2">
      <c r="C216" s="95"/>
      <c r="D216" s="99"/>
      <c r="E216" s="97"/>
      <c r="F216" s="98"/>
    </row>
    <row r="217" spans="1:7" s="94" customFormat="1" ht="16.5" customHeight="1" x14ac:dyDescent="0.2">
      <c r="A217" s="252"/>
      <c r="B217" s="252"/>
      <c r="C217" s="100"/>
      <c r="D217" s="99"/>
      <c r="E217" s="97"/>
      <c r="F217" s="98"/>
    </row>
    <row r="218" spans="1:7" s="94" customFormat="1" x14ac:dyDescent="0.2">
      <c r="C218" s="95"/>
      <c r="D218" s="99"/>
      <c r="E218" s="97"/>
      <c r="F218" s="98"/>
    </row>
    <row r="219" spans="1:7" s="94" customFormat="1" ht="12.75" customHeight="1" x14ac:dyDescent="0.2">
      <c r="C219" s="95"/>
      <c r="D219" s="101"/>
      <c r="E219" s="97"/>
      <c r="F219" s="98"/>
    </row>
    <row r="220" spans="1:7" s="94" customFormat="1" x14ac:dyDescent="0.2">
      <c r="C220" s="95"/>
      <c r="D220" s="99"/>
      <c r="E220" s="97"/>
      <c r="F220" s="98"/>
    </row>
    <row r="221" spans="1:7" s="94" customFormat="1" x14ac:dyDescent="0.2">
      <c r="C221" s="95"/>
      <c r="D221" s="99"/>
      <c r="E221" s="97"/>
      <c r="F221" s="98"/>
    </row>
    <row r="222" spans="1:7" s="94" customFormat="1" x14ac:dyDescent="0.2">
      <c r="C222" s="95"/>
      <c r="D222" s="99"/>
      <c r="E222" s="97"/>
      <c r="F222" s="98"/>
    </row>
    <row r="223" spans="1:7" s="94" customFormat="1" x14ac:dyDescent="0.2">
      <c r="C223" s="95"/>
      <c r="D223" s="101"/>
      <c r="E223" s="97"/>
      <c r="F223" s="98"/>
    </row>
    <row r="224" spans="1:7" s="94" customFormat="1" x14ac:dyDescent="0.2">
      <c r="C224" s="95"/>
      <c r="D224" s="99"/>
      <c r="E224" s="97"/>
      <c r="F224" s="98"/>
    </row>
    <row r="225" spans="3:6" s="94" customFormat="1" x14ac:dyDescent="0.2">
      <c r="C225" s="95"/>
      <c r="D225" s="99"/>
      <c r="E225" s="97"/>
      <c r="F225" s="98"/>
    </row>
    <row r="226" spans="3:6" s="94" customFormat="1" x14ac:dyDescent="0.2">
      <c r="C226" s="95"/>
      <c r="D226" s="99"/>
      <c r="E226" s="97"/>
      <c r="F226" s="98"/>
    </row>
    <row r="227" spans="3:6" s="94" customFormat="1" x14ac:dyDescent="0.2">
      <c r="C227" s="95"/>
      <c r="D227" s="99"/>
      <c r="E227" s="97"/>
      <c r="F227" s="98"/>
    </row>
    <row r="228" spans="3:6" s="94" customFormat="1" x14ac:dyDescent="0.2">
      <c r="C228" s="95"/>
      <c r="D228" s="99"/>
      <c r="E228" s="97"/>
      <c r="F228" s="98"/>
    </row>
    <row r="229" spans="3:6" s="94" customFormat="1" x14ac:dyDescent="0.2">
      <c r="C229" s="95"/>
      <c r="D229" s="99"/>
      <c r="E229" s="97"/>
      <c r="F229" s="98"/>
    </row>
    <row r="230" spans="3:6" s="94" customFormat="1" x14ac:dyDescent="0.2">
      <c r="C230" s="95"/>
      <c r="D230" s="99"/>
      <c r="E230" s="97"/>
      <c r="F230" s="98"/>
    </row>
    <row r="231" spans="3:6" s="94" customFormat="1" x14ac:dyDescent="0.2">
      <c r="C231" s="95"/>
      <c r="D231" s="99"/>
      <c r="E231" s="97"/>
      <c r="F231" s="98"/>
    </row>
    <row r="232" spans="3:6" s="94" customFormat="1" x14ac:dyDescent="0.2">
      <c r="C232" s="95"/>
      <c r="D232" s="99"/>
      <c r="E232" s="97"/>
      <c r="F232" s="98"/>
    </row>
    <row r="233" spans="3:6" s="94" customFormat="1" x14ac:dyDescent="0.2">
      <c r="C233" s="95"/>
      <c r="D233" s="99"/>
      <c r="E233" s="97"/>
      <c r="F233" s="98"/>
    </row>
    <row r="234" spans="3:6" s="94" customFormat="1" x14ac:dyDescent="0.2">
      <c r="C234" s="95"/>
      <c r="D234" s="99"/>
      <c r="E234" s="97"/>
      <c r="F234" s="98"/>
    </row>
    <row r="235" spans="3:6" s="94" customFormat="1" x14ac:dyDescent="0.2">
      <c r="C235" s="95"/>
      <c r="D235" s="99"/>
      <c r="E235" s="97"/>
      <c r="F235" s="98"/>
    </row>
    <row r="236" spans="3:6" s="94" customFormat="1" x14ac:dyDescent="0.2">
      <c r="C236" s="95"/>
      <c r="D236" s="99"/>
      <c r="E236" s="97"/>
      <c r="F236" s="98"/>
    </row>
    <row r="237" spans="3:6" s="94" customFormat="1" x14ac:dyDescent="0.2">
      <c r="C237" s="95"/>
      <c r="D237" s="99"/>
      <c r="E237" s="97"/>
      <c r="F237" s="98"/>
    </row>
    <row r="238" spans="3:6" s="94" customFormat="1" x14ac:dyDescent="0.2">
      <c r="C238" s="95"/>
      <c r="D238" s="99"/>
      <c r="E238" s="97"/>
      <c r="F238" s="98"/>
    </row>
    <row r="239" spans="3:6" s="94" customFormat="1" x14ac:dyDescent="0.2">
      <c r="C239" s="95"/>
      <c r="D239" s="99"/>
      <c r="E239" s="97"/>
      <c r="F239" s="98"/>
    </row>
    <row r="240" spans="3:6" s="94" customFormat="1" x14ac:dyDescent="0.2">
      <c r="C240" s="95"/>
      <c r="D240" s="99"/>
      <c r="E240" s="97"/>
      <c r="F240" s="98"/>
    </row>
    <row r="241" spans="3:6" s="94" customFormat="1" x14ac:dyDescent="0.2">
      <c r="C241" s="95"/>
      <c r="D241" s="99"/>
      <c r="E241" s="97"/>
      <c r="F241" s="98"/>
    </row>
    <row r="242" spans="3:6" s="94" customFormat="1" x14ac:dyDescent="0.2">
      <c r="C242" s="95"/>
      <c r="D242" s="99"/>
      <c r="E242" s="97"/>
      <c r="F242" s="98"/>
    </row>
    <row r="243" spans="3:6" s="94" customFormat="1" x14ac:dyDescent="0.2">
      <c r="C243" s="95"/>
      <c r="D243" s="99"/>
      <c r="E243" s="97"/>
      <c r="F243" s="98"/>
    </row>
    <row r="244" spans="3:6" s="94" customFormat="1" x14ac:dyDescent="0.2">
      <c r="C244" s="95"/>
      <c r="D244" s="99"/>
      <c r="E244" s="97"/>
      <c r="F244" s="98"/>
    </row>
    <row r="245" spans="3:6" s="94" customFormat="1" x14ac:dyDescent="0.2">
      <c r="C245" s="95"/>
      <c r="D245" s="99"/>
      <c r="E245" s="97"/>
      <c r="F245" s="98"/>
    </row>
    <row r="246" spans="3:6" s="94" customFormat="1" x14ac:dyDescent="0.2">
      <c r="C246" s="95"/>
      <c r="D246" s="99"/>
      <c r="E246" s="97"/>
      <c r="F246" s="98"/>
    </row>
    <row r="247" spans="3:6" s="94" customFormat="1" x14ac:dyDescent="0.2">
      <c r="C247" s="95"/>
      <c r="D247" s="99"/>
      <c r="E247" s="97"/>
      <c r="F247" s="98"/>
    </row>
    <row r="248" spans="3:6" s="94" customFormat="1" x14ac:dyDescent="0.2">
      <c r="C248" s="95"/>
      <c r="D248" s="99"/>
      <c r="E248" s="97"/>
      <c r="F248" s="98"/>
    </row>
    <row r="249" spans="3:6" s="94" customFormat="1" x14ac:dyDescent="0.2">
      <c r="C249" s="95"/>
      <c r="D249" s="99"/>
      <c r="E249" s="97"/>
      <c r="F249" s="98"/>
    </row>
    <row r="250" spans="3:6" s="94" customFormat="1" x14ac:dyDescent="0.2">
      <c r="C250" s="95"/>
      <c r="D250" s="99"/>
      <c r="E250" s="97"/>
      <c r="F250" s="98"/>
    </row>
    <row r="251" spans="3:6" s="94" customFormat="1" x14ac:dyDescent="0.2">
      <c r="C251" s="95"/>
      <c r="D251" s="99"/>
      <c r="E251" s="97"/>
      <c r="F251" s="98"/>
    </row>
    <row r="252" spans="3:6" s="94" customFormat="1" x14ac:dyDescent="0.2">
      <c r="C252" s="95"/>
      <c r="D252" s="99"/>
      <c r="E252" s="97"/>
      <c r="F252" s="98"/>
    </row>
    <row r="253" spans="3:6" s="94" customFormat="1" x14ac:dyDescent="0.2">
      <c r="C253" s="95"/>
      <c r="D253" s="99"/>
      <c r="E253" s="97"/>
      <c r="F253" s="98"/>
    </row>
    <row r="254" spans="3:6" s="94" customFormat="1" x14ac:dyDescent="0.2">
      <c r="C254" s="95"/>
      <c r="D254" s="99"/>
      <c r="E254" s="97"/>
      <c r="F254" s="98"/>
    </row>
    <row r="255" spans="3:6" s="94" customFormat="1" x14ac:dyDescent="0.2">
      <c r="C255" s="95"/>
      <c r="D255" s="99"/>
      <c r="E255" s="97"/>
      <c r="F255" s="98"/>
    </row>
    <row r="256" spans="3:6" s="94" customFormat="1" x14ac:dyDescent="0.2">
      <c r="C256" s="95"/>
      <c r="D256" s="99"/>
      <c r="E256" s="97"/>
      <c r="F256" s="98"/>
    </row>
    <row r="257" spans="3:6" s="94" customFormat="1" x14ac:dyDescent="0.2">
      <c r="C257" s="95"/>
      <c r="D257" s="99"/>
      <c r="E257" s="97"/>
      <c r="F257" s="98"/>
    </row>
    <row r="258" spans="3:6" s="94" customFormat="1" x14ac:dyDescent="0.2">
      <c r="C258" s="95"/>
      <c r="D258" s="99"/>
      <c r="E258" s="97"/>
      <c r="F258" s="98"/>
    </row>
    <row r="259" spans="3:6" s="94" customFormat="1" x14ac:dyDescent="0.2">
      <c r="C259" s="95"/>
      <c r="D259" s="99"/>
      <c r="E259" s="97"/>
      <c r="F259" s="98"/>
    </row>
    <row r="260" spans="3:6" s="94" customFormat="1" x14ac:dyDescent="0.2">
      <c r="C260" s="95"/>
      <c r="D260" s="99"/>
      <c r="E260" s="97"/>
      <c r="F260" s="98"/>
    </row>
    <row r="261" spans="3:6" s="94" customFormat="1" x14ac:dyDescent="0.2">
      <c r="C261" s="95"/>
      <c r="D261" s="99"/>
      <c r="E261" s="97"/>
      <c r="F261" s="98"/>
    </row>
    <row r="262" spans="3:6" s="94" customFormat="1" x14ac:dyDescent="0.2">
      <c r="C262" s="95"/>
      <c r="D262" s="99"/>
      <c r="E262" s="97"/>
      <c r="F262" s="98"/>
    </row>
    <row r="263" spans="3:6" s="94" customFormat="1" x14ac:dyDescent="0.2">
      <c r="C263" s="95"/>
      <c r="D263" s="99"/>
      <c r="E263" s="97"/>
      <c r="F263" s="98"/>
    </row>
    <row r="264" spans="3:6" s="94" customFormat="1" x14ac:dyDescent="0.2">
      <c r="C264" s="95"/>
      <c r="D264" s="99"/>
      <c r="E264" s="97"/>
      <c r="F264" s="98"/>
    </row>
    <row r="265" spans="3:6" s="94" customFormat="1" x14ac:dyDescent="0.2">
      <c r="C265" s="95"/>
      <c r="D265" s="99"/>
      <c r="E265" s="97"/>
      <c r="F265" s="98"/>
    </row>
    <row r="266" spans="3:6" s="94" customFormat="1" x14ac:dyDescent="0.2">
      <c r="C266" s="95"/>
      <c r="D266" s="99"/>
      <c r="E266" s="97"/>
      <c r="F266" s="98"/>
    </row>
    <row r="267" spans="3:6" s="94" customFormat="1" x14ac:dyDescent="0.2">
      <c r="C267" s="95"/>
      <c r="D267" s="99"/>
      <c r="E267" s="97"/>
      <c r="F267" s="98"/>
    </row>
    <row r="268" spans="3:6" s="94" customFormat="1" x14ac:dyDescent="0.2">
      <c r="C268" s="95"/>
      <c r="D268" s="99"/>
      <c r="E268" s="97"/>
      <c r="F268" s="98"/>
    </row>
    <row r="269" spans="3:6" s="94" customFormat="1" x14ac:dyDescent="0.2">
      <c r="C269" s="95"/>
      <c r="D269" s="99"/>
      <c r="E269" s="97"/>
      <c r="F269" s="98"/>
    </row>
    <row r="270" spans="3:6" s="94" customFormat="1" x14ac:dyDescent="0.2">
      <c r="C270" s="95"/>
      <c r="D270" s="99"/>
      <c r="E270" s="97"/>
      <c r="F270" s="98"/>
    </row>
    <row r="271" spans="3:6" s="94" customFormat="1" x14ac:dyDescent="0.2">
      <c r="C271" s="95"/>
      <c r="D271" s="99"/>
      <c r="E271" s="97"/>
      <c r="F271" s="98"/>
    </row>
    <row r="272" spans="3:6" s="94" customFormat="1" x14ac:dyDescent="0.2">
      <c r="C272" s="95"/>
      <c r="D272" s="99"/>
      <c r="E272" s="97"/>
      <c r="F272" s="98"/>
    </row>
    <row r="273" spans="3:6" s="94" customFormat="1" x14ac:dyDescent="0.2">
      <c r="C273" s="95"/>
      <c r="D273" s="99"/>
      <c r="E273" s="97"/>
      <c r="F273" s="98"/>
    </row>
    <row r="274" spans="3:6" s="94" customFormat="1" x14ac:dyDescent="0.2">
      <c r="C274" s="95"/>
      <c r="D274" s="99"/>
      <c r="E274" s="97"/>
      <c r="F274" s="98"/>
    </row>
    <row r="275" spans="3:6" s="94" customFormat="1" x14ac:dyDescent="0.2">
      <c r="C275" s="95"/>
      <c r="D275" s="99"/>
      <c r="E275" s="97"/>
      <c r="F275" s="98"/>
    </row>
    <row r="276" spans="3:6" s="94" customFormat="1" x14ac:dyDescent="0.2">
      <c r="C276" s="95"/>
      <c r="D276" s="99"/>
      <c r="E276" s="97"/>
      <c r="F276" s="98"/>
    </row>
    <row r="277" spans="3:6" s="94" customFormat="1" x14ac:dyDescent="0.2">
      <c r="C277" s="95"/>
      <c r="D277" s="99"/>
      <c r="E277" s="97"/>
      <c r="F277" s="98"/>
    </row>
    <row r="278" spans="3:6" s="94" customFormat="1" x14ac:dyDescent="0.2">
      <c r="C278" s="95"/>
      <c r="D278" s="99"/>
      <c r="E278" s="97"/>
      <c r="F278" s="98"/>
    </row>
    <row r="279" spans="3:6" s="94" customFormat="1" x14ac:dyDescent="0.2">
      <c r="C279" s="95"/>
      <c r="D279" s="99"/>
      <c r="E279" s="97"/>
      <c r="F279" s="98"/>
    </row>
    <row r="280" spans="3:6" s="94" customFormat="1" x14ac:dyDescent="0.2">
      <c r="C280" s="95"/>
      <c r="D280" s="99"/>
      <c r="E280" s="97"/>
      <c r="F280" s="98"/>
    </row>
    <row r="281" spans="3:6" s="94" customFormat="1" x14ac:dyDescent="0.2">
      <c r="C281" s="95"/>
      <c r="D281" s="99"/>
      <c r="E281" s="97"/>
      <c r="F281" s="98"/>
    </row>
    <row r="282" spans="3:6" s="94" customFormat="1" x14ac:dyDescent="0.2">
      <c r="C282" s="95"/>
      <c r="D282" s="99"/>
      <c r="E282" s="97"/>
      <c r="F282" s="98"/>
    </row>
    <row r="283" spans="3:6" s="94" customFormat="1" x14ac:dyDescent="0.2">
      <c r="C283" s="95"/>
      <c r="D283" s="99"/>
      <c r="E283" s="97"/>
      <c r="F283" s="98"/>
    </row>
    <row r="284" spans="3:6" s="94" customFormat="1" x14ac:dyDescent="0.2">
      <c r="C284" s="95"/>
      <c r="D284" s="99"/>
      <c r="E284" s="97"/>
      <c r="F284" s="98"/>
    </row>
    <row r="285" spans="3:6" s="94" customFormat="1" x14ac:dyDescent="0.2">
      <c r="C285" s="95"/>
      <c r="D285" s="99"/>
      <c r="E285" s="97"/>
      <c r="F285" s="98"/>
    </row>
    <row r="286" spans="3:6" s="94" customFormat="1" x14ac:dyDescent="0.2">
      <c r="C286" s="95"/>
      <c r="D286" s="99"/>
      <c r="E286" s="97"/>
      <c r="F286" s="98"/>
    </row>
    <row r="287" spans="3:6" s="94" customFormat="1" x14ac:dyDescent="0.2">
      <c r="C287" s="95"/>
      <c r="D287" s="99"/>
      <c r="E287" s="97"/>
      <c r="F287" s="98"/>
    </row>
    <row r="288" spans="3:6" s="94" customFormat="1" x14ac:dyDescent="0.2">
      <c r="C288" s="95"/>
      <c r="D288" s="99"/>
      <c r="E288" s="97"/>
      <c r="F288" s="98"/>
    </row>
    <row r="289" spans="3:6" s="94" customFormat="1" ht="12.75" x14ac:dyDescent="0.2">
      <c r="C289" s="95"/>
      <c r="D289" s="168"/>
      <c r="E289" s="97"/>
      <c r="F289" s="98"/>
    </row>
    <row r="290" spans="3:6" s="94" customFormat="1" x14ac:dyDescent="0.2">
      <c r="C290" s="95"/>
      <c r="D290" s="99"/>
      <c r="E290" s="97"/>
      <c r="F290" s="98"/>
    </row>
    <row r="291" spans="3:6" s="94" customFormat="1" x14ac:dyDescent="0.2">
      <c r="C291" s="95"/>
      <c r="D291" s="99"/>
      <c r="E291" s="97"/>
      <c r="F291" s="98"/>
    </row>
    <row r="292" spans="3:6" s="94" customFormat="1" x14ac:dyDescent="0.2">
      <c r="C292" s="95"/>
      <c r="D292" s="99"/>
      <c r="E292" s="97"/>
      <c r="F292" s="98"/>
    </row>
    <row r="293" spans="3:6" s="94" customFormat="1" x14ac:dyDescent="0.2">
      <c r="C293" s="95"/>
      <c r="D293" s="99"/>
      <c r="E293" s="97"/>
      <c r="F293" s="98"/>
    </row>
    <row r="294" spans="3:6" s="94" customFormat="1" x14ac:dyDescent="0.2">
      <c r="C294" s="95"/>
      <c r="D294" s="99"/>
      <c r="E294" s="97"/>
      <c r="F294" s="98"/>
    </row>
    <row r="295" spans="3:6" s="94" customFormat="1" x14ac:dyDescent="0.2">
      <c r="C295" s="95"/>
      <c r="D295" s="99"/>
      <c r="E295" s="97"/>
      <c r="F295" s="98"/>
    </row>
    <row r="296" spans="3:6" s="94" customFormat="1" x14ac:dyDescent="0.2">
      <c r="C296" s="95"/>
      <c r="D296" s="99"/>
      <c r="E296" s="97"/>
      <c r="F296" s="98"/>
    </row>
    <row r="297" spans="3:6" s="94" customFormat="1" x14ac:dyDescent="0.2">
      <c r="C297" s="95"/>
      <c r="D297" s="99"/>
      <c r="E297" s="97"/>
      <c r="F297" s="98"/>
    </row>
    <row r="298" spans="3:6" s="94" customFormat="1" x14ac:dyDescent="0.2">
      <c r="C298" s="95"/>
      <c r="D298" s="99"/>
      <c r="E298" s="97"/>
      <c r="F298" s="98"/>
    </row>
    <row r="299" spans="3:6" s="94" customFormat="1" x14ac:dyDescent="0.2">
      <c r="C299" s="95"/>
      <c r="D299" s="99"/>
      <c r="E299" s="97"/>
      <c r="F299" s="98"/>
    </row>
    <row r="300" spans="3:6" s="94" customFormat="1" x14ac:dyDescent="0.2">
      <c r="C300" s="95"/>
      <c r="D300" s="99"/>
      <c r="E300" s="97"/>
      <c r="F300" s="98"/>
    </row>
    <row r="301" spans="3:6" s="94" customFormat="1" x14ac:dyDescent="0.2">
      <c r="C301" s="95"/>
      <c r="D301" s="99"/>
      <c r="E301" s="97"/>
      <c r="F301" s="98"/>
    </row>
    <row r="302" spans="3:6" s="94" customFormat="1" x14ac:dyDescent="0.2">
      <c r="C302" s="95"/>
      <c r="D302" s="99"/>
      <c r="E302" s="97"/>
      <c r="F302" s="98"/>
    </row>
    <row r="303" spans="3:6" s="94" customFormat="1" x14ac:dyDescent="0.2">
      <c r="C303" s="95"/>
      <c r="D303" s="99"/>
      <c r="E303" s="97"/>
      <c r="F303" s="98"/>
    </row>
    <row r="304" spans="3:6" s="94" customFormat="1" x14ac:dyDescent="0.2">
      <c r="C304" s="95"/>
      <c r="D304" s="99"/>
      <c r="E304" s="97"/>
      <c r="F304" s="98"/>
    </row>
    <row r="305" spans="3:6" s="94" customFormat="1" x14ac:dyDescent="0.2">
      <c r="C305" s="95"/>
      <c r="D305" s="99"/>
      <c r="E305" s="97"/>
      <c r="F305" s="98"/>
    </row>
    <row r="306" spans="3:6" s="94" customFormat="1" x14ac:dyDescent="0.2">
      <c r="C306" s="95"/>
      <c r="D306" s="99"/>
      <c r="E306" s="97"/>
      <c r="F306" s="98"/>
    </row>
    <row r="307" spans="3:6" s="94" customFormat="1" x14ac:dyDescent="0.2">
      <c r="C307" s="95"/>
      <c r="D307" s="99"/>
      <c r="E307" s="97"/>
      <c r="F307" s="98"/>
    </row>
    <row r="308" spans="3:6" s="94" customFormat="1" x14ac:dyDescent="0.2">
      <c r="C308" s="95"/>
      <c r="D308" s="99"/>
      <c r="E308" s="97"/>
      <c r="F308" s="98"/>
    </row>
    <row r="309" spans="3:6" s="94" customFormat="1" x14ac:dyDescent="0.2">
      <c r="C309" s="95"/>
      <c r="D309" s="99"/>
      <c r="E309" s="97"/>
      <c r="F309" s="98"/>
    </row>
    <row r="310" spans="3:6" s="94" customFormat="1" x14ac:dyDescent="0.2">
      <c r="C310" s="95"/>
      <c r="D310" s="99"/>
      <c r="E310" s="97"/>
      <c r="F310" s="98"/>
    </row>
    <row r="311" spans="3:6" s="94" customFormat="1" x14ac:dyDescent="0.2">
      <c r="C311" s="95"/>
      <c r="D311" s="99"/>
      <c r="E311" s="97"/>
      <c r="F311" s="98"/>
    </row>
    <row r="312" spans="3:6" s="94" customFormat="1" x14ac:dyDescent="0.2">
      <c r="C312" s="95"/>
      <c r="D312" s="99"/>
      <c r="E312" s="97"/>
      <c r="F312" s="98"/>
    </row>
    <row r="313" spans="3:6" s="94" customFormat="1" x14ac:dyDescent="0.2">
      <c r="C313" s="95"/>
      <c r="D313" s="99"/>
      <c r="E313" s="97"/>
      <c r="F313" s="98"/>
    </row>
    <row r="314" spans="3:6" s="94" customFormat="1" x14ac:dyDescent="0.2">
      <c r="C314" s="95"/>
      <c r="D314" s="99"/>
      <c r="E314" s="97"/>
      <c r="F314" s="98"/>
    </row>
    <row r="315" spans="3:6" s="94" customFormat="1" x14ac:dyDescent="0.2">
      <c r="C315" s="95"/>
      <c r="D315" s="99"/>
      <c r="E315" s="97"/>
      <c r="F315" s="98"/>
    </row>
    <row r="316" spans="3:6" s="94" customFormat="1" x14ac:dyDescent="0.2">
      <c r="C316" s="95"/>
      <c r="D316" s="99"/>
      <c r="E316" s="97"/>
      <c r="F316" s="98"/>
    </row>
    <row r="317" spans="3:6" s="94" customFormat="1" x14ac:dyDescent="0.2">
      <c r="C317" s="95"/>
      <c r="D317" s="99"/>
      <c r="E317" s="97"/>
      <c r="F317" s="98"/>
    </row>
    <row r="318" spans="3:6" s="94" customFormat="1" x14ac:dyDescent="0.2">
      <c r="C318" s="95"/>
      <c r="D318" s="99"/>
      <c r="E318" s="97"/>
      <c r="F318" s="98"/>
    </row>
    <row r="319" spans="3:6" s="94" customFormat="1" x14ac:dyDescent="0.2">
      <c r="C319" s="95"/>
      <c r="D319" s="99"/>
      <c r="E319" s="97"/>
      <c r="F319" s="98"/>
    </row>
    <row r="320" spans="3:6" s="94" customFormat="1" x14ac:dyDescent="0.2">
      <c r="C320" s="95"/>
      <c r="D320" s="99"/>
      <c r="E320" s="97"/>
      <c r="F320" s="98"/>
    </row>
    <row r="321" spans="3:6" s="94" customFormat="1" x14ac:dyDescent="0.2">
      <c r="C321" s="95"/>
      <c r="D321" s="99"/>
      <c r="E321" s="97"/>
      <c r="F321" s="98"/>
    </row>
    <row r="322" spans="3:6" s="94" customFormat="1" x14ac:dyDescent="0.2">
      <c r="C322" s="95"/>
      <c r="D322" s="99"/>
      <c r="E322" s="97"/>
      <c r="F322" s="98"/>
    </row>
    <row r="323" spans="3:6" s="94" customFormat="1" x14ac:dyDescent="0.2">
      <c r="C323" s="95"/>
      <c r="D323" s="99"/>
      <c r="E323" s="97"/>
      <c r="F323" s="98"/>
    </row>
    <row r="324" spans="3:6" s="94" customFormat="1" x14ac:dyDescent="0.2">
      <c r="C324" s="95"/>
      <c r="D324" s="99"/>
      <c r="E324" s="97"/>
      <c r="F324" s="98"/>
    </row>
    <row r="325" spans="3:6" s="94" customFormat="1" x14ac:dyDescent="0.2">
      <c r="C325" s="95"/>
      <c r="D325" s="99"/>
      <c r="E325" s="97"/>
      <c r="F325" s="98"/>
    </row>
    <row r="326" spans="3:6" s="94" customFormat="1" x14ac:dyDescent="0.2">
      <c r="C326" s="95"/>
      <c r="D326" s="99"/>
      <c r="E326" s="97"/>
      <c r="F326" s="98"/>
    </row>
    <row r="327" spans="3:6" s="94" customFormat="1" x14ac:dyDescent="0.2">
      <c r="C327" s="95"/>
      <c r="D327" s="99"/>
      <c r="E327" s="97"/>
      <c r="F327" s="98"/>
    </row>
    <row r="328" spans="3:6" s="94" customFormat="1" x14ac:dyDescent="0.2">
      <c r="C328" s="95"/>
      <c r="D328" s="99"/>
      <c r="E328" s="97"/>
      <c r="F328" s="98"/>
    </row>
    <row r="329" spans="3:6" s="94" customFormat="1" x14ac:dyDescent="0.2">
      <c r="C329" s="95"/>
      <c r="D329" s="99"/>
      <c r="E329" s="97"/>
      <c r="F329" s="98"/>
    </row>
    <row r="330" spans="3:6" s="94" customFormat="1" x14ac:dyDescent="0.2">
      <c r="C330" s="95"/>
      <c r="D330" s="99"/>
      <c r="E330" s="97"/>
      <c r="F330" s="98"/>
    </row>
    <row r="331" spans="3:6" s="94" customFormat="1" x14ac:dyDescent="0.2">
      <c r="C331" s="95"/>
      <c r="D331" s="99"/>
      <c r="E331" s="97"/>
      <c r="F331" s="98"/>
    </row>
    <row r="332" spans="3:6" s="94" customFormat="1" x14ac:dyDescent="0.2">
      <c r="C332" s="95"/>
      <c r="D332" s="99"/>
      <c r="E332" s="97"/>
      <c r="F332" s="98"/>
    </row>
    <row r="333" spans="3:6" s="94" customFormat="1" x14ac:dyDescent="0.2">
      <c r="C333" s="95"/>
      <c r="D333" s="99"/>
      <c r="E333" s="97"/>
      <c r="F333" s="98"/>
    </row>
    <row r="334" spans="3:6" s="94" customFormat="1" x14ac:dyDescent="0.2">
      <c r="C334" s="95"/>
      <c r="D334" s="99"/>
      <c r="E334" s="97"/>
      <c r="F334" s="98"/>
    </row>
    <row r="335" spans="3:6" s="94" customFormat="1" x14ac:dyDescent="0.2">
      <c r="C335" s="95"/>
      <c r="D335" s="99"/>
      <c r="E335" s="97"/>
      <c r="F335" s="98"/>
    </row>
    <row r="336" spans="3:6" s="94" customFormat="1" x14ac:dyDescent="0.2">
      <c r="C336" s="95"/>
      <c r="D336" s="99"/>
      <c r="E336" s="97"/>
      <c r="F336" s="98"/>
    </row>
    <row r="337" spans="3:6" s="94" customFormat="1" x14ac:dyDescent="0.2">
      <c r="C337" s="95"/>
      <c r="D337" s="99"/>
      <c r="E337" s="97"/>
      <c r="F337" s="98"/>
    </row>
    <row r="338" spans="3:6" s="94" customFormat="1" x14ac:dyDescent="0.2">
      <c r="C338" s="95"/>
      <c r="D338" s="99"/>
      <c r="E338" s="97"/>
      <c r="F338" s="98"/>
    </row>
    <row r="339" spans="3:6" s="94" customFormat="1" x14ac:dyDescent="0.2">
      <c r="C339" s="95"/>
      <c r="D339" s="99"/>
      <c r="E339" s="97"/>
      <c r="F339" s="98"/>
    </row>
    <row r="340" spans="3:6" s="94" customFormat="1" x14ac:dyDescent="0.2">
      <c r="C340" s="95"/>
      <c r="D340" s="99"/>
      <c r="E340" s="97"/>
      <c r="F340" s="98"/>
    </row>
    <row r="341" spans="3:6" s="94" customFormat="1" x14ac:dyDescent="0.2">
      <c r="C341" s="95"/>
      <c r="D341" s="99"/>
      <c r="E341" s="97"/>
      <c r="F341" s="98"/>
    </row>
    <row r="342" spans="3:6" s="94" customFormat="1" x14ac:dyDescent="0.2">
      <c r="C342" s="95"/>
      <c r="D342" s="99"/>
      <c r="E342" s="97"/>
      <c r="F342" s="98"/>
    </row>
    <row r="343" spans="3:6" s="94" customFormat="1" x14ac:dyDescent="0.2">
      <c r="C343" s="95"/>
      <c r="D343" s="99"/>
      <c r="E343" s="97"/>
      <c r="F343" s="98"/>
    </row>
    <row r="344" spans="3:6" s="94" customFormat="1" x14ac:dyDescent="0.2">
      <c r="C344" s="95"/>
      <c r="D344" s="99"/>
      <c r="E344" s="97"/>
      <c r="F344" s="98"/>
    </row>
    <row r="345" spans="3:6" s="94" customFormat="1" x14ac:dyDescent="0.2">
      <c r="C345" s="95"/>
      <c r="D345" s="99"/>
      <c r="E345" s="97"/>
      <c r="F345" s="98"/>
    </row>
    <row r="346" spans="3:6" s="94" customFormat="1" x14ac:dyDescent="0.2">
      <c r="C346" s="95"/>
      <c r="D346" s="99"/>
      <c r="E346" s="97"/>
      <c r="F346" s="98"/>
    </row>
    <row r="347" spans="3:6" s="94" customFormat="1" x14ac:dyDescent="0.2">
      <c r="C347" s="95"/>
      <c r="D347" s="99"/>
      <c r="E347" s="97"/>
      <c r="F347" s="98"/>
    </row>
    <row r="348" spans="3:6" s="94" customFormat="1" x14ac:dyDescent="0.2">
      <c r="C348" s="95"/>
      <c r="D348" s="99"/>
      <c r="E348" s="97"/>
      <c r="F348" s="98"/>
    </row>
    <row r="349" spans="3:6" s="94" customFormat="1" x14ac:dyDescent="0.2">
      <c r="C349" s="95"/>
      <c r="D349" s="99"/>
      <c r="E349" s="97"/>
      <c r="F349" s="98"/>
    </row>
    <row r="350" spans="3:6" s="94" customFormat="1" x14ac:dyDescent="0.2">
      <c r="C350" s="95"/>
      <c r="D350" s="99"/>
      <c r="E350" s="97"/>
      <c r="F350" s="98"/>
    </row>
    <row r="351" spans="3:6" s="94" customFormat="1" x14ac:dyDescent="0.2">
      <c r="C351" s="95"/>
      <c r="D351" s="99"/>
      <c r="E351" s="97"/>
      <c r="F351" s="98"/>
    </row>
    <row r="352" spans="3:6" s="94" customFormat="1" x14ac:dyDescent="0.2">
      <c r="C352" s="95"/>
      <c r="D352" s="99"/>
      <c r="E352" s="97"/>
      <c r="F352" s="98"/>
    </row>
    <row r="353" spans="3:6" s="94" customFormat="1" x14ac:dyDescent="0.2">
      <c r="C353" s="95"/>
      <c r="D353" s="99"/>
      <c r="E353" s="97"/>
      <c r="F353" s="98"/>
    </row>
    <row r="354" spans="3:6" s="94" customFormat="1" x14ac:dyDescent="0.2">
      <c r="C354" s="95"/>
      <c r="D354" s="99"/>
      <c r="E354" s="97"/>
      <c r="F354" s="98"/>
    </row>
    <row r="355" spans="3:6" s="94" customFormat="1" x14ac:dyDescent="0.2">
      <c r="C355" s="95"/>
      <c r="D355" s="99"/>
      <c r="E355" s="97"/>
      <c r="F355" s="98"/>
    </row>
  </sheetData>
  <mergeCells count="83">
    <mergeCell ref="B75:C75"/>
    <mergeCell ref="B74:C74"/>
    <mergeCell ref="B89:C89"/>
    <mergeCell ref="B86:C86"/>
    <mergeCell ref="B82:C82"/>
    <mergeCell ref="B80:C80"/>
    <mergeCell ref="B78:C78"/>
    <mergeCell ref="B99:C99"/>
    <mergeCell ref="B97:C97"/>
    <mergeCell ref="B96:C96"/>
    <mergeCell ref="B94:C94"/>
    <mergeCell ref="B93:C93"/>
    <mergeCell ref="B72:C72"/>
    <mergeCell ref="B71:C71"/>
    <mergeCell ref="B46:C46"/>
    <mergeCell ref="B47:C47"/>
    <mergeCell ref="B49:C49"/>
    <mergeCell ref="B50:C50"/>
    <mergeCell ref="B55:C55"/>
    <mergeCell ref="B68:C68"/>
    <mergeCell ref="B67:C67"/>
    <mergeCell ref="B58:C58"/>
    <mergeCell ref="B60:C60"/>
    <mergeCell ref="B16:C16"/>
    <mergeCell ref="B27:C27"/>
    <mergeCell ref="B34:C34"/>
    <mergeCell ref="B33:C33"/>
    <mergeCell ref="B38:C38"/>
    <mergeCell ref="F1:G1"/>
    <mergeCell ref="F11:G12"/>
    <mergeCell ref="C203:D203"/>
    <mergeCell ref="A217:B217"/>
    <mergeCell ref="E11:E13"/>
    <mergeCell ref="D11:D13"/>
    <mergeCell ref="C11:C13"/>
    <mergeCell ref="B11:B13"/>
    <mergeCell ref="A11:A13"/>
    <mergeCell ref="A103:D103"/>
    <mergeCell ref="A171:D171"/>
    <mergeCell ref="A200:D200"/>
    <mergeCell ref="A202:D202"/>
    <mergeCell ref="A201:D201"/>
    <mergeCell ref="E7:G7"/>
    <mergeCell ref="B15:C15"/>
    <mergeCell ref="B105:C105"/>
    <mergeCell ref="B106:C106"/>
    <mergeCell ref="B117:C117"/>
    <mergeCell ref="B120:C120"/>
    <mergeCell ref="B121:C121"/>
    <mergeCell ref="B125:C125"/>
    <mergeCell ref="B131:C131"/>
    <mergeCell ref="B132:C132"/>
    <mergeCell ref="B134:C134"/>
    <mergeCell ref="B135:C135"/>
    <mergeCell ref="B139:C139"/>
    <mergeCell ref="B142:C142"/>
    <mergeCell ref="B144:C144"/>
    <mergeCell ref="B146:C146"/>
    <mergeCell ref="B147:C147"/>
    <mergeCell ref="B149:C149"/>
    <mergeCell ref="B150:C150"/>
    <mergeCell ref="B153:C153"/>
    <mergeCell ref="B154:C154"/>
    <mergeCell ref="B156:C156"/>
    <mergeCell ref="B157:C157"/>
    <mergeCell ref="B163:C163"/>
    <mergeCell ref="B165:C165"/>
    <mergeCell ref="B173:C173"/>
    <mergeCell ref="B174:C174"/>
    <mergeCell ref="B198:C198"/>
    <mergeCell ref="B194:C194"/>
    <mergeCell ref="B196:C196"/>
    <mergeCell ref="B159:C159"/>
    <mergeCell ref="B186:C186"/>
    <mergeCell ref="B188:C188"/>
    <mergeCell ref="B190:C190"/>
    <mergeCell ref="B191:C191"/>
    <mergeCell ref="B193:C193"/>
    <mergeCell ref="B177:C177"/>
    <mergeCell ref="B178:C178"/>
    <mergeCell ref="B181:C181"/>
    <mergeCell ref="B183:C183"/>
    <mergeCell ref="B184:C184"/>
  </mergeCells>
  <conditionalFormatting sqref="B172 B192">
    <cfRule type="expression" dxfId="3" priority="112" stopIfTrue="1">
      <formula>D172=" "</formula>
    </cfRule>
  </conditionalFormatting>
  <conditionalFormatting sqref="A172:A199">
    <cfRule type="expression" dxfId="2" priority="111" stopIfTrue="1">
      <formula>D172=" "</formula>
    </cfRule>
  </conditionalFormatting>
  <conditionalFormatting sqref="C172:D172">
    <cfRule type="expression" dxfId="1" priority="110" stopIfTrue="1">
      <formula>D172=" "</formula>
    </cfRule>
  </conditionalFormatting>
  <conditionalFormatting sqref="C199:F199">
    <cfRule type="expression" dxfId="0" priority="1" stopIfTrue="1">
      <formula>D199=" "</formula>
    </cfRule>
  </conditionalFormatting>
  <printOptions horizontalCentered="1"/>
  <pageMargins left="0.59055118110236227" right="0.39370078740157483" top="0.70866141732283472" bottom="0.59055118110236227" header="0.19685039370078741" footer="0.19685039370078741"/>
  <pageSetup paperSize="9" scale="78" fitToHeight="0" orientation="portrait" r:id="rId1"/>
  <headerFooter alignWithMargins="0"/>
  <rowBreaks count="3" manualBreakCount="3">
    <brk id="72" max="6" man="1"/>
    <brk id="117" max="6" man="1"/>
    <brk id="158" max="6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ORÇ MATERIAIS</vt:lpstr>
      <vt:lpstr>ORÇ SERVIÇOS</vt:lpstr>
      <vt:lpstr>'ORÇ MATERIAIS'!Area_de_impressao</vt:lpstr>
      <vt:lpstr>'ORÇ SERVIÇOS'!Area_de_impressao</vt:lpstr>
      <vt:lpstr>'ORÇ MATERIAIS'!Titulos_de_impressao</vt:lpstr>
      <vt:lpstr>'ORÇ SERVIÇOS'!Titulos_de_impressao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Letícia Souza</dc:creator>
  <cp:lastModifiedBy>Rafael Apoena Marques Trece</cp:lastModifiedBy>
  <cp:lastPrinted>2018-11-22T18:14:24Z</cp:lastPrinted>
  <dcterms:created xsi:type="dcterms:W3CDTF">1997-03-05T02:29:05Z</dcterms:created>
  <dcterms:modified xsi:type="dcterms:W3CDTF">2018-11-22T18:15:45Z</dcterms:modified>
</cp:coreProperties>
</file>