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\\srv042sr\2ª_GRR\USA\WALTER\TR SAA Distrito Formoso BJL\2018-11-19 - Orçamento I, II e III - Final\"/>
    </mc:Choice>
  </mc:AlternateContent>
  <xr:revisionPtr revIDLastSave="0" documentId="13_ncr:1_{136F2003-61B8-4098-BFD4-CB70F7180297}" xr6:coauthVersionLast="38" xr6:coauthVersionMax="38" xr10:uidLastSave="{00000000-0000-0000-0000-000000000000}"/>
  <bookViews>
    <workbookView xWindow="14340" yWindow="0" windowWidth="14490" windowHeight="12825" tabRatio="763" xr2:uid="{00000000-000D-0000-FFFF-FFFF00000000}"/>
  </bookViews>
  <sheets>
    <sheet name="ORÇ MATERIAIS" sheetId="10" r:id="rId1"/>
    <sheet name="ORÇ SERVIÇOS" sheetId="9" r:id="rId2"/>
  </sheets>
  <definedNames>
    <definedName name="_xlnm._FilterDatabase" localSheetId="0" hidden="1">'ORÇ MATERIAIS'!$A$13:$M$25</definedName>
    <definedName name="_xlnm._FilterDatabase" localSheetId="1" hidden="1">'ORÇ SERVIÇOS'!$A$13:$H$83</definedName>
    <definedName name="_xlnm.Print_Area" localSheetId="0">'ORÇ MATERIAIS'!$B$1:$H$45</definedName>
    <definedName name="_xlnm.Print_Area" localSheetId="1">'ORÇ SERVIÇOS'!$B$1:$H$97</definedName>
    <definedName name="_xlnm.Database">#REF!</definedName>
    <definedName name="Bancodedados">#REF!</definedName>
    <definedName name="dsdas">#REF!</definedName>
    <definedName name="MC">#REF!</definedName>
    <definedName name="_xlnm.Print_Titles" localSheetId="0">'ORÇ MATERIAIS'!$1:$13</definedName>
    <definedName name="_xlnm.Print_Titles" localSheetId="1">'ORÇ SERVIÇOS'!$1:$13</definedName>
  </definedNames>
  <calcPr calcId="181029"/>
</workbook>
</file>

<file path=xl/calcChain.xml><?xml version="1.0" encoding="utf-8"?>
<calcChain xmlns="http://schemas.openxmlformats.org/spreadsheetml/2006/main">
  <c r="H43" i="10" l="1"/>
  <c r="K37" i="10" l="1"/>
  <c r="K42" i="10"/>
  <c r="L42" i="10"/>
  <c r="L41" i="10"/>
  <c r="K41" i="10"/>
  <c r="L40" i="10"/>
  <c r="K40" i="10"/>
  <c r="L36" i="10"/>
  <c r="K36" i="10"/>
  <c r="K39" i="10"/>
  <c r="L39" i="10"/>
  <c r="L37" i="10" l="1"/>
  <c r="R43" i="10" l="1"/>
  <c r="Q43" i="10"/>
  <c r="P43" i="10"/>
  <c r="O43" i="10"/>
  <c r="R26" i="10"/>
  <c r="Q26" i="10"/>
  <c r="P26" i="10"/>
  <c r="O26" i="10"/>
  <c r="N26" i="10"/>
  <c r="H89" i="9" l="1"/>
  <c r="H88" i="9"/>
  <c r="L22" i="10" l="1"/>
  <c r="K22" i="10"/>
  <c r="L21" i="10"/>
  <c r="K21" i="10"/>
  <c r="H21" i="10"/>
  <c r="K20" i="10"/>
  <c r="L19" i="10"/>
  <c r="K19" i="10"/>
  <c r="H19" i="10"/>
  <c r="K18" i="10"/>
  <c r="M26" i="10" s="1"/>
  <c r="L17" i="10"/>
  <c r="K17" i="10"/>
  <c r="H17" i="10"/>
  <c r="L16" i="10"/>
  <c r="K16" i="10"/>
  <c r="H16" i="10"/>
  <c r="L20" i="10" l="1"/>
  <c r="L18" i="10"/>
  <c r="L26" i="10" l="1"/>
  <c r="K26" i="10"/>
  <c r="L43" i="10"/>
  <c r="K43" i="10"/>
  <c r="L38" i="10"/>
  <c r="K38" i="10"/>
  <c r="L34" i="10"/>
  <c r="K34" i="10"/>
  <c r="L32" i="10"/>
  <c r="K32" i="10"/>
  <c r="L31" i="10"/>
  <c r="K31" i="10"/>
  <c r="L29" i="10"/>
  <c r="K29" i="10"/>
  <c r="L28" i="10"/>
  <c r="K28" i="10"/>
  <c r="L27" i="10"/>
  <c r="K27" i="10"/>
  <c r="K25" i="10" l="1"/>
  <c r="L25" i="10"/>
  <c r="H72" i="9" l="1"/>
  <c r="H69" i="9"/>
  <c r="D15" i="9" l="1"/>
  <c r="D14" i="9"/>
  <c r="H70" i="9" l="1"/>
  <c r="H67" i="9"/>
  <c r="H66" i="9"/>
  <c r="K23" i="10" l="1"/>
  <c r="L23" i="10"/>
  <c r="K24" i="10"/>
  <c r="L24" i="10"/>
  <c r="H23" i="10"/>
  <c r="C8" i="9" l="1"/>
  <c r="C6" i="9"/>
  <c r="H76" i="9"/>
  <c r="H73" i="9"/>
  <c r="H68" i="9"/>
  <c r="H43" i="9"/>
  <c r="H18" i="9"/>
  <c r="H25" i="10"/>
  <c r="H20" i="10"/>
  <c r="H18" i="10"/>
  <c r="H48" i="9"/>
  <c r="H14" i="9"/>
  <c r="H21" i="9"/>
  <c r="H22" i="9"/>
  <c r="H26" i="9"/>
  <c r="H29" i="9"/>
  <c r="H31" i="9"/>
  <c r="H34" i="9"/>
  <c r="H35" i="9"/>
  <c r="H37" i="9"/>
  <c r="H38" i="9"/>
  <c r="H45" i="9"/>
  <c r="H50" i="9"/>
  <c r="H51" i="9"/>
  <c r="H57" i="9"/>
  <c r="H61" i="9"/>
  <c r="H62" i="9"/>
  <c r="H64" i="9"/>
  <c r="C7" i="9"/>
  <c r="H14" i="10"/>
  <c r="K14" i="10"/>
  <c r="L14" i="10"/>
  <c r="H24" i="10"/>
  <c r="H36" i="9" l="1"/>
  <c r="H54" i="9"/>
  <c r="H71" i="9"/>
  <c r="H87" i="9"/>
  <c r="H60" i="9"/>
  <c r="H78" i="9"/>
  <c r="H58" i="9"/>
  <c r="H52" i="9"/>
  <c r="H65" i="9"/>
  <c r="H28" i="9"/>
  <c r="H80" i="9"/>
  <c r="H63" i="9"/>
  <c r="H20" i="9"/>
  <c r="H27" i="9"/>
  <c r="H30" i="9"/>
  <c r="H23" i="9"/>
  <c r="H32" i="9"/>
  <c r="H33" i="9"/>
  <c r="H25" i="9"/>
  <c r="H24" i="9"/>
  <c r="H55" i="9" l="1"/>
  <c r="H44" i="9"/>
  <c r="H49" i="9"/>
  <c r="H40" i="9" l="1"/>
  <c r="H42" i="9"/>
  <c r="H39" i="9"/>
  <c r="H41" i="9" l="1"/>
  <c r="H56" i="9" l="1"/>
  <c r="H59" i="9"/>
  <c r="H47" i="9"/>
  <c r="H46" i="9"/>
  <c r="H53" i="9" l="1"/>
  <c r="H82" i="9" l="1"/>
  <c r="K30" i="10" l="1"/>
  <c r="N43" i="10" l="1"/>
  <c r="L30" i="10"/>
  <c r="L35" i="10" l="1"/>
  <c r="K35" i="10"/>
  <c r="K33" i="10"/>
  <c r="L33" i="10"/>
  <c r="L44" i="10" l="1"/>
  <c r="K44" i="10"/>
  <c r="L45" i="10"/>
  <c r="M43" i="10"/>
  <c r="K45" i="10"/>
  <c r="H90" i="9" l="1"/>
  <c r="H93" i="9" l="1"/>
  <c r="H95" i="9" l="1"/>
  <c r="H96" i="9" s="1"/>
  <c r="H19" i="9" l="1"/>
  <c r="H83" i="9" s="1"/>
  <c r="H97" i="9" s="1"/>
  <c r="H22" i="10" l="1"/>
  <c r="H26" i="10"/>
  <c r="H45" i="10" s="1"/>
  <c r="H44" i="10" l="1"/>
</calcChain>
</file>

<file path=xl/sharedStrings.xml><?xml version="1.0" encoding="utf-8"?>
<sst xmlns="http://schemas.openxmlformats.org/spreadsheetml/2006/main" count="295" uniqueCount="181">
  <si>
    <t>m</t>
  </si>
  <si>
    <t>PREPARO DO TERRENO / LIMPEZA DE AREAS</t>
  </si>
  <si>
    <t>LIMPEZA DE RUAS APOS EXEC. DE OBRAS EM S.A.A.'s  E  S.E.S.'s</t>
  </si>
  <si>
    <t>ESCORAMENTO METALICO DE POSTES C/ ALTURA ATE 7,00m</t>
  </si>
  <si>
    <t>CADASTROS</t>
  </si>
  <si>
    <t>CADASTRO COMPLETO DE ADUTORA, INTERCEPTOR OU EMISSARIO</t>
  </si>
  <si>
    <t>MOVIMENTO DE TERRA E ROCHA</t>
  </si>
  <si>
    <t>DIGITAR !</t>
  </si>
  <si>
    <t>DESCRIÇÃO DOS MATERIAIS</t>
  </si>
  <si>
    <t>Peso Unitário (Kg)</t>
  </si>
  <si>
    <t>Peso Total (Kg)</t>
  </si>
  <si>
    <t>Peças</t>
  </si>
  <si>
    <t>Tubos</t>
  </si>
  <si>
    <t>TOTAL (KG)</t>
  </si>
  <si>
    <t>PLANILHA ORÇAMENTÁRIA DE OBRAS</t>
  </si>
  <si>
    <t xml:space="preserve"> OBRA:</t>
  </si>
  <si>
    <t>Valor do BDI (%)  :</t>
  </si>
  <si>
    <t xml:space="preserve"> ITEM:</t>
  </si>
  <si>
    <t xml:space="preserve"> CIDADE:</t>
  </si>
  <si>
    <t>PREÇO (R$)</t>
  </si>
  <si>
    <t>ITEM</t>
  </si>
  <si>
    <t>CÓDIGO</t>
  </si>
  <si>
    <t>DESCRIÇÃO DOS SERVIÇOS</t>
  </si>
  <si>
    <t>UNID.</t>
  </si>
  <si>
    <t>QUANT.</t>
  </si>
  <si>
    <t>UNITÁRIO</t>
  </si>
  <si>
    <t>TOTAL</t>
  </si>
  <si>
    <t>TRANSPORTE DE SOLO, ROCHA E AGREGADOS</t>
  </si>
  <si>
    <t>CARGA / DESCARGA / ESPALHAMENTO DE MATERIAIS</t>
  </si>
  <si>
    <t>CARGA E DESCARGA DE ROCHA</t>
  </si>
  <si>
    <t>CARGA E DESCARGA DE LAMA</t>
  </si>
  <si>
    <t>ESPALHAMENTO MECANICO DE ROCHA EM BOTA-FORA</t>
  </si>
  <si>
    <t>MOMENTO DE TRANSPORTE P/ MATERIAIS</t>
  </si>
  <si>
    <t>MOMENTO DE TRANSPORTE DE ROCHA, EM CAMINHAO BASCULANTE</t>
  </si>
  <si>
    <t>MOMENTO DE TRANSPORTE DE SOLO, EM CAMINHAO BASCULANTE</t>
  </si>
  <si>
    <t>MOMENTO DE TRANSPORTE DE LAMA, EM CAMINHAO BASCULANTE</t>
  </si>
  <si>
    <t>ESGOTAMENTO</t>
  </si>
  <si>
    <t>ESGOTAMENTO C/ BOMBAS</t>
  </si>
  <si>
    <t>ESGOTAMENTO C/ CONJUNTO MOTO-BOMBA DE SUPERFICIE E SUBMERSA.</t>
  </si>
  <si>
    <t xml:space="preserve"> </t>
  </si>
  <si>
    <t>SERVICOS PRELIMINARES</t>
  </si>
  <si>
    <t>PC</t>
  </si>
  <si>
    <t>CURVA 90o C/ BOLSAS JGS FoFo</t>
  </si>
  <si>
    <t>CURVA 45o C/ BOLSAS JGS FoFo</t>
  </si>
  <si>
    <t>CURVA 22o30' C/ BOLSAS JGS FoFo</t>
  </si>
  <si>
    <t>PARAFUSOS P/ JUNTAS C/ FLANGES FoFo PN 10</t>
  </si>
  <si>
    <t>ARRUELAS P/ JUNTAS C/ FLANGES FoFo PN 10</t>
  </si>
  <si>
    <t>REGISTRO DE GAVETA FoFo C/ BOLSAS P/ TUBOS DE PVC E RPVC PN 10</t>
  </si>
  <si>
    <t>VENTOSA SIMPLES FoFo C/ FLANGE MOVEL PN 25</t>
  </si>
  <si>
    <t>TUBOS, PECAS E CONEXOES DE PVC</t>
  </si>
  <si>
    <t>TUBOS DE  PVC  RIGIDO DEFoFo 1MPa PONTA E BOLSA  C/ JUNTA ELASTICA (JE)</t>
  </si>
  <si>
    <t>EXTREMIDADE PVC PBA BOLSA E FLANGE JE</t>
  </si>
  <si>
    <t>LIMPEZA MANUAL DO TERRENO, INCL. RASPAGEM, JUNTAMENTO E QUEIMA DO MATERIAL.</t>
  </si>
  <si>
    <t>DESMATAMENTO E LIMPEZA MECANIZADA DO TERRENO C/TRATOR,INCL.RASPAGEM,JUNTAMENTO E QUEIMA DO MATERIAL, C/ CORTES DE ARVORES C/ DIAMETRO&gt;30 cm,C/ 01 ARVORE P/CADA 25 m2</t>
  </si>
  <si>
    <t>TRANSITO E SEGURANCA</t>
  </si>
  <si>
    <t>SINALIZACAO</t>
  </si>
  <si>
    <t>CONE C/ FAIXA REFLETORA P/DESVIO DE TRAFEGO E/OU REDUCAO DA AREA DE CIRCULACAO, INCL. FORNEC. E REMOCAO P/ OUTRO LOCAL DA OBRA (DP0301-02)</t>
  </si>
  <si>
    <t>REDUTOR DE VELOCIDADE EM CONCRETO SIMPLES (TIPO QUEBRA-MOLA), INCL. FORNEC. DE MAT., IMPLANTACAO E RETIRADA APOS EXEC. DAS OBRAS (DP0301-03)</t>
  </si>
  <si>
    <t>TAPUMES E CERCAS DE PROTECAO</t>
  </si>
  <si>
    <t>ESCORAMENTOS DE PROTECAO</t>
  </si>
  <si>
    <t>PASSADICOS PROVISORIOS</t>
  </si>
  <si>
    <t>CERCA DE PROTECAO C/SINALIZACAO LUMINOSA(CORDA LUMINOSA OU SINALIZADOR),P/ABERT.DE VALAS,C/MONTANTES A CADA 3m,E TELA PVC,INCL.FORNEC.TRANP.INSTAL.E REMOCAO P/OUTRO LOCAL DA OBRA(DP0302-02)(USO 10x)</t>
  </si>
  <si>
    <t>SERVICOS TOPOGRAFICOS PARA LOCACAO E CADASTRO DE OBRAS</t>
  </si>
  <si>
    <t>ESCAVACOES DE VALAS P/ ADUTORAS E REDES DE DISTRIBUICAO DE AGUA (APLICA-SE P/ LINHAS DE RECALQUE DE ESGOTO)</t>
  </si>
  <si>
    <t>ATERROS DE VALAS / POCOS / CAVAS DE FUNDACAO</t>
  </si>
  <si>
    <t>ENVOLTORIAS E BERCOS P/ VALAS</t>
  </si>
  <si>
    <t>REBAIXAMENTO DE LENCOL FREATICO</t>
  </si>
  <si>
    <t>REBAIXAMENTO DE LENCOL FREATICO C/ PONTEIRAS FILTRANTES EM VALAS, ESTAGIO SIMPLES, CRAVACAO DE PONTEIRA C/ JATEAMENTO DE AGUA</t>
  </si>
  <si>
    <t>ESTRUTURAS E FUNDACOES</t>
  </si>
  <si>
    <t>CONCRETO CONVENCIONAL</t>
  </si>
  <si>
    <t>BLOCO DE ANCORAGEM EM CONCRETO ARMADO, INCL. FORMA, ACO, ESCORAMENTO E DESFORMA</t>
  </si>
  <si>
    <t>CAIXAS, TAMPAS E POCOS DE VISITA</t>
  </si>
  <si>
    <t>CAIXAS DE DESCARGAS / VENTOSAS / PROT. DE HIDROMETRO / REG. DE MANOBRA P/ S.A.A.'s</t>
  </si>
  <si>
    <t>CAIXA P/DESCARGA E/OU VENTOSA EM ALVEN.TIJOLO MACICO ,SECAO INTERNA 1,30x1,10m,h&lt;=1,30m,P/LINHA PRINCIPAL.C/50mm&lt;=DN&lt;=300mm,S/FORNEC.MAT.HIDRAULICO (CRV TIPO I) DP1002-01/02</t>
  </si>
  <si>
    <t>BARRILETES OU ARRANJOS EM TUBOS, PECAS, CONEXOES, VALVULAS, APARELHOS E ACESSORIOS DE FERRO FUNDIDO DUCTIL OU ACO CARBONO, C/ JUNTA TRAVADA EXTERNA, MECANICA OU FLANGEADA</t>
  </si>
  <si>
    <t>TUBULAÇOES DE ADUTORAS E REDES DE DISTRIBUIÇAO DE AGUA, INCL. PEÇAS E CONEXOES - PVC RIGIDO E PVC REFORÇADO C/ FIBRA DE VIDRO (RPVC) DE PONTA E BOLSA C/ JUNTA ELASTICA</t>
  </si>
  <si>
    <t>un</t>
  </si>
  <si>
    <t>kg</t>
  </si>
  <si>
    <t>ESCAV. MANUAL DE VALAS - AGUA - EM SOLO DE 1a CAT.EXECUTADA C/ PROFUND. ATE 1,50m</t>
  </si>
  <si>
    <t>ESCAV. MANUAL DE VALAS - AGUA - EM SOLO DE 2a CAT.EXECUTADA C/ PROFUND. ATE 1,50m</t>
  </si>
  <si>
    <t>ESCAV. MANUAL DE VALAS - AGUA - EM LAMA EXECUTADA C/ PROFUND. ATE 1,50m</t>
  </si>
  <si>
    <t>ESCAV. MECANIZ. DE VALAS - AGUA - EM SOLO DE 2a CAT. EXECUTADA ENTRE AS PROFUND. DE 0 A 2,00m</t>
  </si>
  <si>
    <t>ESCAV. DE VALAS - AGUA - EM ROCHA BRANDA EXECUTADA ENTRE AS PROFUND. DE 0 A 2,00m, C/USO DE ROMPEDOR PNEUMATICO</t>
  </si>
  <si>
    <t>m3</t>
  </si>
  <si>
    <t>m2</t>
  </si>
  <si>
    <t>Data:</t>
  </si>
  <si>
    <t>Revisão:</t>
  </si>
  <si>
    <t>Elaborado:</t>
  </si>
  <si>
    <t>PROJETO BÁSICO</t>
  </si>
  <si>
    <t>EXEC. DE ATERRO EM VALAS/POCOS/CAVAS DE FUNDACAO, C/ FORNEC. DE SOLO, INCL.  LANCAM., ESPALHAM., COMPACT. C/PLACA VIBRATORIA, SOQUETE PNEUMATICO OU  SOQUETE MANUAL - DMT=20KM</t>
  </si>
  <si>
    <t>EXEC. DE ENVOLTORIA OU BERCO DE AREIA EM VALAS, INCL. LANCAM., ESPALHAM. E COMPACT. C/PLACA VIBRATORIA, SOQUETE PNEUMATICO OU SOQUETE MANUAL , C/ FORNEC. DO MAT. - DMT=20KM</t>
  </si>
  <si>
    <t>m3xkm</t>
  </si>
  <si>
    <t>h</t>
  </si>
  <si>
    <t>ASSENT. MONTAGEM E REMOCAO DE TUBULACOES, PECAS, CONEXOES, VALVULAS E APARELHOS</t>
  </si>
  <si>
    <t>MONT. DE PECAS, CONEXOES, VALVULAS, APARELHOS E ACESSORIOS DE FERRO FUNDIDO DUCTIL OU ACO CARBONO, JUNTA FLANGEADA OU MECANICA C/ DIAMETROS DE 50 A 250 mm.</t>
  </si>
  <si>
    <t>TRANSPORTE DE TUBOS, PECAS E CONEXOES</t>
  </si>
  <si>
    <t>CARGA E DESCARGA DE TUBOS, PECAS E CONEXOES DE PVC RIG./ RPVC / PRFV</t>
  </si>
  <si>
    <t>CARGA E DESCARGA DE TUBOS PVC RIG. / RPVC / PRFV, DN ATE 350 mm</t>
  </si>
  <si>
    <t>CARGA E DESCARGA DE TUBOS,PECAS E CONEXOES DE FºFº DUCTIL OU ACO CARBONO</t>
  </si>
  <si>
    <t>CARGA E DESCARGA DE TUBO DE FºFº DUCTIL OU ACO CARBONO, P/DN ATE 300mm.</t>
  </si>
  <si>
    <t>MOMENTO DE TRANSPORTE P/TUBOS, PECAS E CONEX. DE PVC RIGIDO/RPVC / PRFV</t>
  </si>
  <si>
    <t>MOMENTO DE TRANSPORTE P/TUBOS, PECAS E CONEXOES DE PVC RIG./RPVC / PRFV C/DN ATE 350mm (DISTANCIA ATE 30km)</t>
  </si>
  <si>
    <t>mxkm</t>
  </si>
  <si>
    <t>MOMENTO DE TRANSPORTE P/ TUBOS, PECAS E CONEXOES DE FºFº DUCTIL OU ACO CARBONO</t>
  </si>
  <si>
    <t>MOMENTO DE TRANSP. P/ TUBOS, PECAS E CONEXOES DE FoFo DUCTIL OU ACO CARBONO</t>
  </si>
  <si>
    <t>txKm</t>
  </si>
  <si>
    <t>Verificado por:</t>
  </si>
  <si>
    <t>ADUTORAS</t>
  </si>
  <si>
    <t xml:space="preserve">TOTAL DA ADUTORA = R$ </t>
  </si>
  <si>
    <t>50 a 250</t>
  </si>
  <si>
    <t>300 a 350</t>
  </si>
  <si>
    <t>400 a 600</t>
  </si>
  <si>
    <t>x</t>
  </si>
  <si>
    <t xml:space="preserve">PC   </t>
  </si>
  <si>
    <t>t</t>
  </si>
  <si>
    <t>CAIXAS DE VENTOSA</t>
  </si>
  <si>
    <t>TE C/ BOLSAS FoFo X PBA PN 10</t>
  </si>
  <si>
    <t xml:space="preserve">TOTAL DAS CAIXAS DE VENTOSA = R$ </t>
  </si>
  <si>
    <t>ADUTORA DE ÁGUA BRUTA</t>
  </si>
  <si>
    <t>TOTAL DE MATERIAIS DA ADUTORA DE ÁGUA BRUTA = R$</t>
  </si>
  <si>
    <t xml:space="preserve">T10 FoFo DN 150 X 50 PBA 26,100 kg                                                                                                                                                                     </t>
  </si>
  <si>
    <t>TUBO DE FoFo DUCTIL K7 PONTA E BOLSA C/ JUNTA ELASTICA (JGS),INCLUINDO ANEIS DE BORRACHA</t>
  </si>
  <si>
    <t>CONEXOES DE FoFo DUCTIL C/ PONTA E BOLSA C/ JUNTA ELASTICA (JGS), INCLUINDO ANEIS DE BORRACHA</t>
  </si>
  <si>
    <t>C90 JGS FoFo DN 200 35,200 kg</t>
  </si>
  <si>
    <t>C45 JGS FoFo DN 200 27,300 kg</t>
  </si>
  <si>
    <t>C22 JGS FoFo DN 150 18,700 kg</t>
  </si>
  <si>
    <t>CONEXOES DE FoFo DUCTIL C/ FLANGES PN10 E ACESSORIOS</t>
  </si>
  <si>
    <t>PPF10 P/ DN 80 (16 X 80 mm) 0,175 kg</t>
  </si>
  <si>
    <t>ABF10 P/ DN   80 0,030 kg</t>
  </si>
  <si>
    <t>RG BC P/ PVC / RPVC PN10  FoFo DN 50 9,000 kg</t>
  </si>
  <si>
    <t>VSCF25 FoFo DN 50 5,800 kg</t>
  </si>
  <si>
    <t>T PVC DEFoFo 1MPa PB JE DN 150</t>
  </si>
  <si>
    <t>E PVC PBA BF JE DN 50</t>
  </si>
  <si>
    <t>SAA FORMOSO</t>
  </si>
  <si>
    <t>BOM JESUS DA LAPA</t>
  </si>
  <si>
    <t>TOTAL DE SERVIÇOS DA ADUTORA DE ÁGUA BRUTA C/ BDI = R$</t>
  </si>
  <si>
    <t>Equipe Técnica</t>
  </si>
  <si>
    <t>PLACA DE OBRA EM CHAPA DE ACO GALVANIZADO</t>
  </si>
  <si>
    <t>CARGA, MANOBRAS E DESCARGA DE AREIA, BRITA, PEDRA DE MAO E SOLOS COM CAMINHAO BASCULANTE 6 M3 (DESCARGA LIVRE)</t>
  </si>
  <si>
    <t>ESPALHAMENTO DE MATERIAL DE 1A CATEGORIA COM TRATOR DE ESTEIRA COM 153HP</t>
  </si>
  <si>
    <t>PASSADICOS COM TABUAS DE MADEIRA PARA PEDESTRES</t>
  </si>
  <si>
    <t>PASSADICOS COM TABUAS DE MADEIRA PARA VEICULOS</t>
  </si>
  <si>
    <t>CERCA COM MOUROES DE MADEIRA, 7,5X7,5CM, ESPACAMENTO DE 2M, ALTURA LIVRE DE 2M, CRAVADOS 0,5M, COM 4 FIOS DE ARAME FARPADO Nº 14 CLASSE 250</t>
  </si>
  <si>
    <t>9828 (SINAPI)</t>
  </si>
  <si>
    <t>M010903009 (EMBASA)</t>
  </si>
  <si>
    <t>M011716005 (EMBASA)</t>
  </si>
  <si>
    <t>M011717005 (EMBASA)</t>
  </si>
  <si>
    <t>M012209013 (EMBASA)</t>
  </si>
  <si>
    <t>M012501001 (EMBASA)</t>
  </si>
  <si>
    <t>3068 (SINAPI)</t>
  </si>
  <si>
    <t>ESCAVAÇÃO MECANIZADA DE VALA COM PROF. ATÉ 1,5 M (MÉDIA ENTRE MONTANTE E JUSANTE/UMA COMPOSIÇÃO POR TRECHO)</t>
  </si>
  <si>
    <t>ASSENTAMENTO DE TUBO DE PVC DEFOFO OU PRFV OU RPVC PARA REDE DE ÁGUA, DN 150 MM, JUNTA ELÁSTICA INTEGRADA (NÃO INCLUI FORNECIMENTO). AF_11/2017</t>
  </si>
  <si>
    <t>73672 (SINAPI)</t>
  </si>
  <si>
    <t>74209/1 (SINAPI)</t>
  </si>
  <si>
    <t>97053 (SINAPI)</t>
  </si>
  <si>
    <t>74142/2 (SINAPI)</t>
  </si>
  <si>
    <t>74219/1 (SINAPI)</t>
  </si>
  <si>
    <t>74219/2 (SINAPI)</t>
  </si>
  <si>
    <t>40101 (EMBASA)</t>
  </si>
  <si>
    <t>93358 (SINAPI)</t>
  </si>
  <si>
    <t>50113 (EMBASA)</t>
  </si>
  <si>
    <t>90082 (SINAPI)</t>
  </si>
  <si>
    <t>72915 (SINAPI)</t>
  </si>
  <si>
    <t>96385 (SINAPI)</t>
  </si>
  <si>
    <t>50501 (EMBASA)</t>
  </si>
  <si>
    <t>72888 (SINAPI)</t>
  </si>
  <si>
    <t>74034/1 (SINAPI)</t>
  </si>
  <si>
    <t>90131 (EMBASA)</t>
  </si>
  <si>
    <t>97127 (SINAPI)</t>
  </si>
  <si>
    <t>130201 (EMBASA)</t>
  </si>
  <si>
    <t>130401 (EMBASA)</t>
  </si>
  <si>
    <t>130501 (EMBASA)</t>
  </si>
  <si>
    <t>100201 (EMBASA)</t>
  </si>
  <si>
    <t>120201 (EMBASA)</t>
  </si>
  <si>
    <t xml:space="preserve">EXECUÇÃO E COMPACTAÇÃO DE ATERRO COM SOLO PREDOMINANTEMENTE ARGILOSO - EXCLUSIVE ESCAVAÇÃO, CARGA E TRANSPORTE E SOLO. </t>
  </si>
  <si>
    <t>93588 (EMBASA)</t>
  </si>
  <si>
    <t>130101 (EMBASA)</t>
  </si>
  <si>
    <r>
      <rPr>
        <b/>
        <sz val="8.5"/>
        <rFont val="Times New Roman"/>
        <family val="1"/>
      </rPr>
      <t xml:space="preserve"> BASE DE PREÇOS</t>
    </r>
    <r>
      <rPr>
        <sz val="8.5"/>
        <rFont val="Times New Roman"/>
        <family val="1"/>
      </rPr>
      <t>: EMBASA E SINAPI</t>
    </r>
  </si>
  <si>
    <t>9537 (SINAPI)</t>
  </si>
  <si>
    <r>
      <rPr>
        <b/>
        <sz val="8.5"/>
        <rFont val="Times New Roman"/>
        <family val="1"/>
      </rPr>
      <t xml:space="preserve"> BASE DE PREÇOS:</t>
    </r>
    <r>
      <rPr>
        <sz val="8.5"/>
        <rFont val="Times New Roman"/>
        <family val="1"/>
      </rPr>
      <t xml:space="preserve"> EMBASA/SINAPI</t>
    </r>
  </si>
  <si>
    <t>M011301009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</si>
</sst>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* #,##0.000_);_(* \(#,##0.000\);_(* &quot;-&quot;??_);_(@_)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color rgb="FFFF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8"/>
      <name val="Times New Roman"/>
      <family val="1"/>
    </font>
    <font>
      <sz val="9"/>
      <name val="Times New Roman"/>
      <family val="1"/>
    </font>
    <font>
      <b/>
      <sz val="8"/>
      <name val="Times New Roman"/>
      <family val="1"/>
    </font>
    <font>
      <sz val="8.5"/>
      <name val="Times New Roman"/>
      <family val="1"/>
    </font>
    <font>
      <b/>
      <sz val="8.5"/>
      <name val="Times New Roman"/>
      <family val="1"/>
    </font>
    <font>
      <sz val="7"/>
      <name val="Times New Roman"/>
      <family val="1"/>
    </font>
    <font>
      <sz val="8"/>
      <color theme="0" tint="-0.249977111117893"/>
      <name val="Times New Roman"/>
      <family val="1"/>
    </font>
    <font>
      <sz val="8"/>
      <color theme="0"/>
      <name val="Times New Roman"/>
      <family val="1"/>
    </font>
    <font>
      <b/>
      <i/>
      <sz val="8"/>
      <name val="Times New Roman"/>
      <family val="1"/>
    </font>
    <font>
      <b/>
      <sz val="8"/>
      <color rgb="FF0000FF"/>
      <name val="Times New Roman"/>
      <family val="1"/>
    </font>
    <font>
      <b/>
      <sz val="7"/>
      <name val="Times New Roman"/>
      <family val="1"/>
    </font>
    <font>
      <b/>
      <sz val="10"/>
      <color theme="0"/>
      <name val="Times New Roman"/>
      <family val="1"/>
    </font>
    <font>
      <sz val="10"/>
      <name val="Arial"/>
      <family val="2"/>
    </font>
    <font>
      <sz val="18"/>
      <color theme="3"/>
      <name val="Cambria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82">
    <xf numFmtId="0" fontId="0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3" borderId="41" applyNumberFormat="0" applyFont="0" applyAlignment="0" applyProtection="0"/>
    <xf numFmtId="9" fontId="7" fillId="0" borderId="0" applyFont="0" applyFill="0" applyBorder="0" applyAlignment="0" applyProtection="0"/>
    <xf numFmtId="9" fontId="8" fillId="0" borderId="0" quotePrefix="1">
      <protection locked="0"/>
    </xf>
    <xf numFmtId="9" fontId="8" fillId="0" borderId="0" applyFont="0" applyFill="0" applyBorder="0" applyAlignment="0" applyProtection="0"/>
    <xf numFmtId="165" fontId="8" fillId="0" borderId="0" quotePrefix="1">
      <protection locked="0"/>
    </xf>
    <xf numFmtId="165" fontId="8" fillId="0" borderId="0" quotePrefix="1">
      <protection locked="0"/>
    </xf>
    <xf numFmtId="165" fontId="8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7" fillId="0" borderId="0"/>
    <xf numFmtId="0" fontId="7" fillId="0" borderId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12" fillId="0" borderId="0"/>
    <xf numFmtId="0" fontId="7" fillId="0" borderId="0"/>
    <xf numFmtId="0" fontId="7" fillId="0" borderId="0"/>
    <xf numFmtId="0" fontId="6" fillId="3" borderId="41" applyNumberFormat="0" applyFont="0" applyAlignment="0" applyProtection="0"/>
    <xf numFmtId="0" fontId="6" fillId="3" borderId="41" applyNumberFormat="0" applyFont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quotePrefix="1">
      <protection locked="0"/>
    </xf>
    <xf numFmtId="9" fontId="7" fillId="0" borderId="0" quotePrefix="1">
      <protection locked="0"/>
    </xf>
    <xf numFmtId="9" fontId="7" fillId="0" borderId="0" quotePrefix="1">
      <protection locked="0"/>
    </xf>
    <xf numFmtId="9" fontId="7" fillId="0" borderId="0" quotePrefix="1">
      <protection locked="0"/>
    </xf>
    <xf numFmtId="9" fontId="7" fillId="0" borderId="0" quotePrefix="1">
      <protection locked="0"/>
    </xf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5" fontId="7" fillId="0" borderId="0" quotePrefix="1">
      <protection locked="0"/>
    </xf>
    <xf numFmtId="165" fontId="7" fillId="0" borderId="0" quotePrefix="1">
      <protection locked="0"/>
    </xf>
    <xf numFmtId="165" fontId="7" fillId="0" borderId="0" quotePrefix="1">
      <protection locked="0"/>
    </xf>
    <xf numFmtId="165" fontId="7" fillId="0" borderId="0" quotePrefix="1">
      <protection locked="0"/>
    </xf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  <xf numFmtId="0" fontId="5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4" fillId="0" borderId="0"/>
    <xf numFmtId="9" fontId="7" fillId="0" borderId="0" quotePrefix="1">
      <protection locked="0"/>
    </xf>
    <xf numFmtId="0" fontId="3" fillId="0" borderId="0"/>
    <xf numFmtId="0" fontId="7" fillId="0" borderId="0"/>
    <xf numFmtId="9" fontId="29" fillId="0" borderId="0" quotePrefix="1">
      <protection locked="0"/>
    </xf>
    <xf numFmtId="165" fontId="7" fillId="0" borderId="0" quotePrefix="1">
      <protection locked="0"/>
    </xf>
    <xf numFmtId="0" fontId="2" fillId="0" borderId="0"/>
    <xf numFmtId="165" fontId="29" fillId="0" borderId="0" quotePrefix="1">
      <protection locked="0"/>
    </xf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0" fontId="1" fillId="3" borderId="41" applyNumberFormat="0" applyFont="0" applyAlignment="0" applyProtection="0"/>
    <xf numFmtId="0" fontId="1" fillId="3" borderId="41" applyNumberFormat="0" applyFont="0" applyAlignment="0" applyProtection="0"/>
    <xf numFmtId="0" fontId="1" fillId="3" borderId="41" applyNumberFormat="0" applyFont="0" applyAlignment="0" applyProtection="0"/>
  </cellStyleXfs>
  <cellXfs count="213">
    <xf numFmtId="0" fontId="0" fillId="0" borderId="0" xfId="0"/>
    <xf numFmtId="165" fontId="13" fillId="0" borderId="2" xfId="13" applyFont="1" applyFill="1" applyBorder="1" applyAlignment="1">
      <alignment horizontal="center" vertical="center"/>
    </xf>
    <xf numFmtId="165" fontId="15" fillId="0" borderId="0" xfId="14" applyFont="1" applyFill="1" applyBorder="1" applyAlignment="1">
      <alignment vertical="center"/>
    </xf>
    <xf numFmtId="0" fontId="15" fillId="0" borderId="0" xfId="0" applyFont="1" applyAlignment="1">
      <alignment horizontal="center" vertical="center"/>
    </xf>
    <xf numFmtId="1" fontId="15" fillId="0" borderId="0" xfId="0" applyNumberFormat="1" applyFont="1" applyFill="1" applyAlignment="1">
      <alignment horizontal="center" vertical="center"/>
    </xf>
    <xf numFmtId="0" fontId="14" fillId="0" borderId="16" xfId="0" applyFont="1" applyFill="1" applyBorder="1" applyAlignment="1">
      <alignment vertical="center"/>
    </xf>
    <xf numFmtId="0" fontId="15" fillId="0" borderId="9" xfId="0" applyFont="1" applyBorder="1" applyAlignment="1">
      <alignment horizontal="center" vertical="center"/>
    </xf>
    <xf numFmtId="0" fontId="15" fillId="0" borderId="9" xfId="0" applyFont="1" applyBorder="1" applyAlignment="1">
      <alignment vertical="center"/>
    </xf>
    <xf numFmtId="0" fontId="16" fillId="0" borderId="9" xfId="0" quotePrefix="1" applyFont="1" applyBorder="1" applyAlignment="1">
      <alignment horizontal="center" vertical="center"/>
    </xf>
    <xf numFmtId="165" fontId="15" fillId="0" borderId="9" xfId="14" applyFont="1" applyFill="1" applyBorder="1" applyAlignment="1">
      <alignment vertical="center"/>
    </xf>
    <xf numFmtId="166" fontId="15" fillId="0" borderId="0" xfId="14" applyNumberFormat="1" applyFont="1" applyAlignment="1">
      <alignment vertical="center"/>
    </xf>
    <xf numFmtId="165" fontId="15" fillId="0" borderId="0" xfId="0" applyNumberFormat="1" applyFont="1" applyAlignment="1">
      <alignment horizontal="center" vertical="center"/>
    </xf>
    <xf numFmtId="165" fontId="15" fillId="0" borderId="0" xfId="0" applyNumberFormat="1" applyFont="1" applyFill="1" applyAlignment="1">
      <alignment vertical="center"/>
    </xf>
    <xf numFmtId="165" fontId="15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23" xfId="0" applyFont="1" applyFill="1" applyBorder="1" applyAlignment="1">
      <alignment horizontal="left" vertical="center"/>
    </xf>
    <xf numFmtId="0" fontId="15" fillId="0" borderId="0" xfId="0" applyFont="1" applyBorder="1" applyAlignment="1">
      <alignment horizontal="centerContinuous" vertical="center"/>
    </xf>
    <xf numFmtId="0" fontId="15" fillId="0" borderId="0" xfId="0" applyFont="1" applyBorder="1" applyAlignment="1">
      <alignment horizontal="center" vertical="center"/>
    </xf>
    <xf numFmtId="165" fontId="19" fillId="0" borderId="0" xfId="14" applyFont="1" applyFill="1" applyBorder="1" applyAlignment="1">
      <alignment horizontal="left" vertical="center"/>
    </xf>
    <xf numFmtId="40" fontId="15" fillId="0" borderId="0" xfId="14" applyNumberFormat="1" applyFont="1" applyBorder="1" applyAlignment="1">
      <alignment vertical="center"/>
    </xf>
    <xf numFmtId="40" fontId="15" fillId="0" borderId="10" xfId="14" applyNumberFormat="1" applyFont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vertical="center"/>
    </xf>
    <xf numFmtId="165" fontId="20" fillId="0" borderId="0" xfId="14" applyFont="1" applyBorder="1" applyAlignment="1">
      <alignment horizontal="center" vertical="center"/>
    </xf>
    <xf numFmtId="0" fontId="21" fillId="0" borderId="39" xfId="0" applyFont="1" applyFill="1" applyBorder="1" applyAlignment="1">
      <alignment vertical="center"/>
    </xf>
    <xf numFmtId="2" fontId="22" fillId="0" borderId="1" xfId="0" applyNumberFormat="1" applyFont="1" applyBorder="1" applyAlignment="1">
      <alignment horizontal="left" vertical="center"/>
    </xf>
    <xf numFmtId="0" fontId="21" fillId="0" borderId="13" xfId="0" applyFont="1" applyBorder="1" applyAlignment="1">
      <alignment horizontal="right" vertical="center"/>
    </xf>
    <xf numFmtId="165" fontId="15" fillId="0" borderId="28" xfId="14" applyFont="1" applyFill="1" applyBorder="1" applyAlignment="1">
      <alignment vertical="center"/>
    </xf>
    <xf numFmtId="10" fontId="20" fillId="0" borderId="28" xfId="8" applyNumberFormat="1" applyFont="1" applyBorder="1" applyAlignment="1">
      <alignment horizontal="center" vertical="center"/>
    </xf>
    <xf numFmtId="40" fontId="15" fillId="0" borderId="37" xfId="14" applyNumberFormat="1" applyFont="1" applyBorder="1" applyAlignment="1">
      <alignment vertical="center"/>
    </xf>
    <xf numFmtId="0" fontId="21" fillId="0" borderId="23" xfId="0" applyFont="1" applyFill="1" applyBorder="1" applyAlignment="1">
      <alignment vertical="center"/>
    </xf>
    <xf numFmtId="2" fontId="22" fillId="0" borderId="0" xfId="0" applyNumberFormat="1" applyFont="1" applyBorder="1" applyAlignment="1">
      <alignment horizontal="left" vertical="center"/>
    </xf>
    <xf numFmtId="165" fontId="19" fillId="0" borderId="14" xfId="13" applyFont="1" applyBorder="1" applyAlignment="1">
      <alignment horizontal="right" vertical="center"/>
    </xf>
    <xf numFmtId="49" fontId="13" fillId="0" borderId="2" xfId="13" quotePrefix="1" applyNumberFormat="1" applyFont="1" applyFill="1" applyBorder="1" applyAlignment="1">
      <alignment horizontal="center" vertical="center"/>
    </xf>
    <xf numFmtId="40" fontId="13" fillId="0" borderId="2" xfId="13" quotePrefix="1" applyNumberFormat="1" applyFont="1" applyBorder="1" applyAlignment="1">
      <alignment horizontal="center" vertical="center"/>
    </xf>
    <xf numFmtId="40" fontId="17" fillId="0" borderId="36" xfId="13" applyNumberFormat="1" applyFont="1" applyBorder="1" applyAlignment="1">
      <alignment vertical="center"/>
    </xf>
    <xf numFmtId="0" fontId="20" fillId="0" borderId="23" xfId="0" applyFont="1" applyFill="1" applyBorder="1" applyAlignment="1">
      <alignment vertical="center"/>
    </xf>
    <xf numFmtId="0" fontId="22" fillId="0" borderId="0" xfId="0" applyFont="1" applyBorder="1" applyAlignment="1">
      <alignment vertical="center"/>
    </xf>
    <xf numFmtId="14" fontId="13" fillId="0" borderId="2" xfId="13" quotePrefix="1" applyNumberFormat="1" applyFont="1" applyFill="1" applyBorder="1" applyAlignment="1">
      <alignment horizontal="center" vertical="center"/>
    </xf>
    <xf numFmtId="14" fontId="13" fillId="0" borderId="2" xfId="13" quotePrefix="1" applyNumberFormat="1" applyFont="1" applyBorder="1" applyAlignment="1">
      <alignment horizontal="center" vertical="center"/>
    </xf>
    <xf numFmtId="165" fontId="19" fillId="0" borderId="27" xfId="13" applyFont="1" applyBorder="1" applyAlignment="1">
      <alignment horizontal="right" vertical="center"/>
    </xf>
    <xf numFmtId="165" fontId="13" fillId="0" borderId="2" xfId="13" applyFont="1" applyFill="1" applyBorder="1" applyAlignment="1">
      <alignment horizontal="left" vertical="center"/>
    </xf>
    <xf numFmtId="166" fontId="18" fillId="0" borderId="9" xfId="14" applyNumberFormat="1" applyFont="1" applyBorder="1" applyAlignment="1">
      <alignment horizontal="centerContinuous" vertical="center"/>
    </xf>
    <xf numFmtId="166" fontId="18" fillId="0" borderId="16" xfId="14" applyNumberFormat="1" applyFont="1" applyBorder="1" applyAlignment="1">
      <alignment horizontal="centerContinuous" vertical="center"/>
    </xf>
    <xf numFmtId="166" fontId="18" fillId="0" borderId="17" xfId="14" applyNumberFormat="1" applyFont="1" applyBorder="1" applyAlignment="1">
      <alignment horizontal="centerContinuous" vertical="center"/>
    </xf>
    <xf numFmtId="1" fontId="14" fillId="0" borderId="0" xfId="0" applyNumberFormat="1" applyFont="1" applyFill="1" applyAlignment="1">
      <alignment horizontal="center" vertical="center"/>
    </xf>
    <xf numFmtId="166" fontId="18" fillId="0" borderId="18" xfId="14" applyNumberFormat="1" applyFont="1" applyBorder="1" applyAlignment="1">
      <alignment horizontal="center" vertical="center"/>
    </xf>
    <xf numFmtId="166" fontId="18" fillId="0" borderId="19" xfId="14" applyNumberFormat="1" applyFont="1" applyBorder="1" applyAlignment="1">
      <alignment horizontal="center" vertical="center"/>
    </xf>
    <xf numFmtId="166" fontId="18" fillId="0" borderId="20" xfId="14" applyNumberFormat="1" applyFont="1" applyBorder="1" applyAlignment="1">
      <alignment horizontal="center" vertical="center"/>
    </xf>
    <xf numFmtId="165" fontId="17" fillId="0" borderId="20" xfId="14" applyNumberFormat="1" applyFont="1" applyBorder="1" applyAlignment="1">
      <alignment horizontal="center" vertical="center"/>
    </xf>
    <xf numFmtId="165" fontId="17" fillId="0" borderId="19" xfId="14" applyNumberFormat="1" applyFont="1" applyBorder="1" applyAlignment="1">
      <alignment horizontal="center" vertical="center"/>
    </xf>
    <xf numFmtId="1" fontId="15" fillId="2" borderId="0" xfId="0" applyNumberFormat="1" applyFont="1" applyFill="1" applyAlignment="1">
      <alignment horizontal="center" vertical="center"/>
    </xf>
    <xf numFmtId="166" fontId="17" fillId="0" borderId="21" xfId="14" applyNumberFormat="1" applyFont="1" applyBorder="1" applyAlignment="1">
      <alignment horizontal="right" vertical="center"/>
    </xf>
    <xf numFmtId="166" fontId="17" fillId="0" borderId="22" xfId="14" applyNumberFormat="1" applyFont="1" applyBorder="1" applyAlignment="1">
      <alignment horizontal="right" vertical="center"/>
    </xf>
    <xf numFmtId="166" fontId="17" fillId="0" borderId="23" xfId="14" applyNumberFormat="1" applyFont="1" applyBorder="1" applyAlignment="1">
      <alignment horizontal="right" vertical="center"/>
    </xf>
    <xf numFmtId="165" fontId="17" fillId="0" borderId="23" xfId="14" applyNumberFormat="1" applyFont="1" applyBorder="1" applyAlignment="1">
      <alignment horizontal="center" vertical="center"/>
    </xf>
    <xf numFmtId="165" fontId="17" fillId="0" borderId="45" xfId="14" applyNumberFormat="1" applyFont="1" applyBorder="1" applyAlignment="1">
      <alignment horizontal="center" vertical="center"/>
    </xf>
    <xf numFmtId="165" fontId="17" fillId="0" borderId="0" xfId="14" applyNumberFormat="1" applyFont="1" applyBorder="1" applyAlignment="1">
      <alignment horizontal="center" vertical="center"/>
    </xf>
    <xf numFmtId="165" fontId="17" fillId="0" borderId="22" xfId="14" applyNumberFormat="1" applyFont="1" applyBorder="1" applyAlignment="1">
      <alignment horizontal="center" vertical="center"/>
    </xf>
    <xf numFmtId="0" fontId="17" fillId="0" borderId="3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left" vertical="center" wrapText="1"/>
    </xf>
    <xf numFmtId="165" fontId="17" fillId="0" borderId="4" xfId="14" applyFont="1" applyFill="1" applyBorder="1" applyAlignment="1">
      <alignment horizontal="center" vertical="center"/>
    </xf>
    <xf numFmtId="4" fontId="23" fillId="0" borderId="4" xfId="14" applyNumberFormat="1" applyFont="1" applyFill="1" applyBorder="1" applyAlignment="1">
      <alignment horizontal="center" vertical="center"/>
    </xf>
    <xf numFmtId="4" fontId="24" fillId="0" borderId="4" xfId="14" applyNumberFormat="1" applyFont="1" applyFill="1" applyBorder="1" applyAlignment="1">
      <alignment horizontal="right" vertical="center"/>
    </xf>
    <xf numFmtId="4" fontId="24" fillId="0" borderId="26" xfId="14" applyNumberFormat="1" applyFont="1" applyFill="1" applyBorder="1" applyAlignment="1">
      <alignment horizontal="right" vertical="center"/>
    </xf>
    <xf numFmtId="0" fontId="17" fillId="0" borderId="32" xfId="0" applyFont="1" applyFill="1" applyBorder="1" applyAlignment="1">
      <alignment horizontal="center" vertical="center"/>
    </xf>
    <xf numFmtId="165" fontId="17" fillId="0" borderId="6" xfId="14" applyFont="1" applyFill="1" applyBorder="1" applyAlignment="1">
      <alignment horizontal="center" vertical="center"/>
    </xf>
    <xf numFmtId="4" fontId="23" fillId="0" borderId="6" xfId="14" applyNumberFormat="1" applyFont="1" applyFill="1" applyBorder="1" applyAlignment="1">
      <alignment horizontal="center" vertical="center"/>
    </xf>
    <xf numFmtId="4" fontId="24" fillId="0" borderId="6" xfId="14" applyNumberFormat="1" applyFont="1" applyFill="1" applyBorder="1" applyAlignment="1">
      <alignment horizontal="right" vertical="center"/>
    </xf>
    <xf numFmtId="4" fontId="24" fillId="0" borderId="12" xfId="14" applyNumberFormat="1" applyFont="1" applyFill="1" applyBorder="1" applyAlignment="1">
      <alignment horizontal="right" vertical="center"/>
    </xf>
    <xf numFmtId="165" fontId="17" fillId="0" borderId="46" xfId="14" applyNumberFormat="1" applyFont="1" applyFill="1" applyBorder="1" applyAlignment="1">
      <alignment horizontal="right" vertical="center"/>
    </xf>
    <xf numFmtId="165" fontId="17" fillId="0" borderId="12" xfId="14" applyNumberFormat="1" applyFont="1" applyFill="1" applyBorder="1" applyAlignment="1">
      <alignment horizontal="right" vertical="center"/>
    </xf>
    <xf numFmtId="165" fontId="17" fillId="0" borderId="5" xfId="14" applyNumberFormat="1" applyFont="1" applyFill="1" applyBorder="1" applyAlignment="1">
      <alignment horizontal="right" vertical="center"/>
    </xf>
    <xf numFmtId="0" fontId="17" fillId="0" borderId="4" xfId="0" applyFont="1" applyFill="1" applyBorder="1" applyAlignment="1">
      <alignment horizontal="center" vertical="center" wrapText="1"/>
    </xf>
    <xf numFmtId="4" fontId="17" fillId="0" borderId="6" xfId="14" applyNumberFormat="1" applyFont="1" applyFill="1" applyBorder="1" applyAlignment="1">
      <alignment horizontal="center" vertical="center"/>
    </xf>
    <xf numFmtId="4" fontId="17" fillId="0" borderId="4" xfId="0" applyNumberFormat="1" applyFont="1" applyFill="1" applyBorder="1" applyAlignment="1">
      <alignment horizontal="center" vertical="center" wrapText="1"/>
    </xf>
    <xf numFmtId="4" fontId="17" fillId="0" borderId="12" xfId="14" applyNumberFormat="1" applyFont="1" applyFill="1" applyBorder="1" applyAlignment="1">
      <alignment horizontal="right" vertical="center"/>
    </xf>
    <xf numFmtId="165" fontId="17" fillId="0" borderId="46" xfId="14" applyNumberFormat="1" applyFont="1" applyFill="1" applyBorder="1" applyAlignment="1">
      <alignment horizontal="center" vertical="center"/>
    </xf>
    <xf numFmtId="165" fontId="17" fillId="0" borderId="12" xfId="14" applyNumberFormat="1" applyFont="1" applyFill="1" applyBorder="1" applyAlignment="1">
      <alignment horizontal="center" vertical="center"/>
    </xf>
    <xf numFmtId="165" fontId="17" fillId="0" borderId="5" xfId="14" applyNumberFormat="1" applyFont="1" applyFill="1" applyBorder="1" applyAlignment="1">
      <alignment horizontal="center" vertical="center"/>
    </xf>
    <xf numFmtId="165" fontId="17" fillId="4" borderId="46" xfId="14" applyNumberFormat="1" applyFont="1" applyFill="1" applyBorder="1" applyAlignment="1">
      <alignment horizontal="center" vertical="center"/>
    </xf>
    <xf numFmtId="165" fontId="17" fillId="4" borderId="12" xfId="14" applyNumberFormat="1" applyFont="1" applyFill="1" applyBorder="1" applyAlignment="1">
      <alignment horizontal="center" vertical="center"/>
    </xf>
    <xf numFmtId="165" fontId="17" fillId="4" borderId="5" xfId="14" applyNumberFormat="1" applyFont="1" applyFill="1" applyBorder="1" applyAlignment="1">
      <alignment horizontal="center" vertical="center"/>
    </xf>
    <xf numFmtId="4" fontId="25" fillId="0" borderId="28" xfId="0" applyNumberFormat="1" applyFont="1" applyFill="1" applyBorder="1" applyAlignment="1">
      <alignment horizontal="right" vertical="center" wrapText="1"/>
    </xf>
    <xf numFmtId="165" fontId="19" fillId="4" borderId="46" xfId="14" applyNumberFormat="1" applyFont="1" applyFill="1" applyBorder="1" applyAlignment="1">
      <alignment horizontal="center" vertical="center"/>
    </xf>
    <xf numFmtId="165" fontId="19" fillId="4" borderId="12" xfId="14" applyNumberFormat="1" applyFont="1" applyFill="1" applyBorder="1" applyAlignment="1">
      <alignment horizontal="center" vertical="center"/>
    </xf>
    <xf numFmtId="166" fontId="17" fillId="0" borderId="23" xfId="14" applyNumberFormat="1" applyFont="1" applyFill="1" applyBorder="1" applyAlignment="1">
      <alignment horizontal="right" vertical="center"/>
    </xf>
    <xf numFmtId="0" fontId="26" fillId="0" borderId="4" xfId="0" applyFont="1" applyFill="1" applyBorder="1" applyAlignment="1">
      <alignment horizontal="left" vertical="center" wrapText="1"/>
    </xf>
    <xf numFmtId="166" fontId="17" fillId="0" borderId="22" xfId="14" applyNumberFormat="1" applyFont="1" applyFill="1" applyBorder="1" applyAlignment="1">
      <alignment horizontal="right" vertical="center"/>
    </xf>
    <xf numFmtId="166" fontId="19" fillId="0" borderId="24" xfId="14" applyNumberFormat="1" applyFont="1" applyBorder="1" applyAlignment="1">
      <alignment vertical="center"/>
    </xf>
    <xf numFmtId="166" fontId="19" fillId="0" borderId="25" xfId="14" applyNumberFormat="1" applyFont="1" applyBorder="1" applyAlignment="1">
      <alignment vertical="center"/>
    </xf>
    <xf numFmtId="165" fontId="19" fillId="0" borderId="34" xfId="14" applyFont="1" applyFill="1" applyBorder="1" applyAlignment="1">
      <alignment horizontal="center" vertical="center"/>
    </xf>
    <xf numFmtId="0" fontId="15" fillId="0" borderId="0" xfId="0" applyFont="1" applyFill="1" applyAlignment="1">
      <alignment vertical="center"/>
    </xf>
    <xf numFmtId="165" fontId="15" fillId="0" borderId="1" xfId="14" applyFont="1" applyFill="1" applyBorder="1" applyAlignment="1">
      <alignment vertical="center"/>
    </xf>
    <xf numFmtId="40" fontId="15" fillId="0" borderId="11" xfId="14" applyNumberFormat="1" applyFont="1" applyBorder="1" applyAlignment="1">
      <alignment vertical="center"/>
    </xf>
    <xf numFmtId="1" fontId="15" fillId="0" borderId="0" xfId="0" applyNumberFormat="1" applyFont="1" applyFill="1" applyAlignment="1">
      <alignment horizontal="center" vertical="center" wrapText="1"/>
    </xf>
    <xf numFmtId="0" fontId="19" fillId="0" borderId="35" xfId="0" applyFont="1" applyFill="1" applyBorder="1" applyAlignment="1">
      <alignment horizontal="center" vertical="center" wrapText="1"/>
    </xf>
    <xf numFmtId="165" fontId="17" fillId="0" borderId="4" xfId="14" applyFont="1" applyFill="1" applyBorder="1" applyAlignment="1">
      <alignment horizontal="center" vertical="center" wrapText="1"/>
    </xf>
    <xf numFmtId="4" fontId="23" fillId="0" borderId="4" xfId="14" applyNumberFormat="1" applyFont="1" applyFill="1" applyBorder="1" applyAlignment="1">
      <alignment horizontal="center" vertical="center" wrapText="1"/>
    </xf>
    <xf numFmtId="4" fontId="24" fillId="0" borderId="4" xfId="14" applyNumberFormat="1" applyFont="1" applyFill="1" applyBorder="1" applyAlignment="1">
      <alignment horizontal="right" vertical="center" wrapText="1"/>
    </xf>
    <xf numFmtId="4" fontId="24" fillId="0" borderId="26" xfId="14" applyNumberFormat="1" applyFont="1" applyFill="1" applyBorder="1" applyAlignment="1">
      <alignment horizontal="right" vertical="center" wrapText="1"/>
    </xf>
    <xf numFmtId="0" fontId="17" fillId="0" borderId="32" xfId="0" applyFont="1" applyFill="1" applyBorder="1" applyAlignment="1">
      <alignment horizontal="center" vertical="center" wrapText="1"/>
    </xf>
    <xf numFmtId="0" fontId="17" fillId="0" borderId="6" xfId="0" applyNumberFormat="1" applyFont="1" applyFill="1" applyBorder="1" applyAlignment="1">
      <alignment horizontal="center" vertical="center" wrapText="1"/>
    </xf>
    <xf numFmtId="165" fontId="17" fillId="0" borderId="6" xfId="14" applyFont="1" applyFill="1" applyBorder="1" applyAlignment="1">
      <alignment horizontal="center" vertical="center" wrapText="1"/>
    </xf>
    <xf numFmtId="4" fontId="23" fillId="0" borderId="6" xfId="14" applyNumberFormat="1" applyFont="1" applyFill="1" applyBorder="1" applyAlignment="1">
      <alignment horizontal="center" vertical="center" wrapText="1"/>
    </xf>
    <xf numFmtId="4" fontId="24" fillId="0" borderId="6" xfId="14" applyNumberFormat="1" applyFont="1" applyFill="1" applyBorder="1" applyAlignment="1">
      <alignment horizontal="right" vertical="center" wrapText="1"/>
    </xf>
    <xf numFmtId="4" fontId="24" fillId="0" borderId="12" xfId="14" applyNumberFormat="1" applyFont="1" applyFill="1" applyBorder="1" applyAlignment="1">
      <alignment horizontal="right" vertical="center" wrapText="1"/>
    </xf>
    <xf numFmtId="4" fontId="17" fillId="0" borderId="6" xfId="14" applyNumberFormat="1" applyFont="1" applyFill="1" applyBorder="1" applyAlignment="1">
      <alignment horizontal="center" vertical="center" wrapText="1"/>
    </xf>
    <xf numFmtId="4" fontId="17" fillId="0" borderId="12" xfId="14" applyNumberFormat="1" applyFont="1" applyFill="1" applyBorder="1" applyAlignment="1">
      <alignment horizontal="right" vertical="center" wrapText="1"/>
    </xf>
    <xf numFmtId="0" fontId="26" fillId="0" borderId="32" xfId="0" applyFont="1" applyFill="1" applyBorder="1" applyAlignment="1">
      <alignment horizontal="center" vertical="center" wrapText="1"/>
    </xf>
    <xf numFmtId="0" fontId="26" fillId="0" borderId="6" xfId="0" applyNumberFormat="1" applyFont="1" applyFill="1" applyBorder="1" applyAlignment="1">
      <alignment horizontal="center" vertical="center" wrapText="1"/>
    </xf>
    <xf numFmtId="4" fontId="17" fillId="0" borderId="6" xfId="15" applyNumberFormat="1" applyFont="1" applyFill="1" applyBorder="1" applyAlignment="1">
      <alignment horizontal="center" vertical="center" wrapText="1"/>
    </xf>
    <xf numFmtId="0" fontId="17" fillId="0" borderId="0" xfId="0" applyFont="1" applyBorder="1" applyAlignment="1">
      <alignment vertical="center"/>
    </xf>
    <xf numFmtId="0" fontId="22" fillId="0" borderId="4" xfId="0" applyFont="1" applyFill="1" applyBorder="1" applyAlignment="1">
      <alignment horizontal="center" vertical="center" wrapText="1"/>
    </xf>
    <xf numFmtId="0" fontId="26" fillId="0" borderId="35" xfId="0" applyFont="1" applyFill="1" applyBorder="1" applyAlignment="1">
      <alignment horizontal="center" vertical="center" wrapText="1"/>
    </xf>
    <xf numFmtId="4" fontId="17" fillId="0" borderId="4" xfId="14" applyNumberFormat="1" applyFont="1" applyFill="1" applyBorder="1" applyAlignment="1">
      <alignment horizontal="right" vertical="center" wrapText="1"/>
    </xf>
    <xf numFmtId="4" fontId="17" fillId="0" borderId="26" xfId="14" applyNumberFormat="1" applyFont="1" applyFill="1" applyBorder="1" applyAlignment="1">
      <alignment horizontal="right" vertical="center" wrapText="1"/>
    </xf>
    <xf numFmtId="4" fontId="17" fillId="0" borderId="6" xfId="14" applyNumberFormat="1" applyFont="1" applyFill="1" applyBorder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19" fillId="5" borderId="39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vertical="center"/>
    </xf>
    <xf numFmtId="165" fontId="19" fillId="5" borderId="8" xfId="14" applyFont="1" applyFill="1" applyBorder="1" applyAlignment="1">
      <alignment horizontal="center" vertical="center"/>
    </xf>
    <xf numFmtId="165" fontId="19" fillId="5" borderId="8" xfId="14" applyFont="1" applyFill="1" applyBorder="1" applyAlignment="1">
      <alignment vertical="center"/>
    </xf>
    <xf numFmtId="0" fontId="19" fillId="5" borderId="23" xfId="0" applyFont="1" applyFill="1" applyBorder="1" applyAlignment="1">
      <alignment horizontal="center" vertical="center"/>
    </xf>
    <xf numFmtId="0" fontId="19" fillId="5" borderId="31" xfId="0" applyFont="1" applyFill="1" applyBorder="1" applyAlignment="1">
      <alignment horizontal="center" vertical="center"/>
    </xf>
    <xf numFmtId="165" fontId="19" fillId="5" borderId="3" xfId="14" applyFont="1" applyFill="1" applyBorder="1" applyAlignment="1">
      <alignment horizontal="center" vertical="center"/>
    </xf>
    <xf numFmtId="0" fontId="19" fillId="5" borderId="38" xfId="0" applyFont="1" applyFill="1" applyBorder="1" applyAlignment="1">
      <alignment horizontal="center" vertical="center"/>
    </xf>
    <xf numFmtId="0" fontId="19" fillId="5" borderId="29" xfId="0" applyFont="1" applyFill="1" applyBorder="1" applyAlignment="1">
      <alignment horizontal="center" vertical="center"/>
    </xf>
    <xf numFmtId="165" fontId="19" fillId="5" borderId="15" xfId="14" applyFont="1" applyFill="1" applyBorder="1" applyAlignment="1">
      <alignment horizontal="center" vertical="center"/>
    </xf>
    <xf numFmtId="165" fontId="19" fillId="5" borderId="15" xfId="14" applyFont="1" applyFill="1" applyBorder="1" applyAlignment="1">
      <alignment vertical="center"/>
    </xf>
    <xf numFmtId="40" fontId="19" fillId="5" borderId="28" xfId="14" applyNumberFormat="1" applyFont="1" applyFill="1" applyBorder="1" applyAlignment="1">
      <alignment horizontal="centerContinuous" vertical="center"/>
    </xf>
    <xf numFmtId="40" fontId="19" fillId="5" borderId="36" xfId="14" applyNumberFormat="1" applyFont="1" applyFill="1" applyBorder="1" applyAlignment="1">
      <alignment horizontal="centerContinuous" vertical="center"/>
    </xf>
    <xf numFmtId="0" fontId="27" fillId="5" borderId="7" xfId="0" applyFont="1" applyFill="1" applyBorder="1" applyAlignment="1">
      <alignment vertical="center"/>
    </xf>
    <xf numFmtId="0" fontId="27" fillId="5" borderId="29" xfId="0" applyFont="1" applyFill="1" applyBorder="1" applyAlignment="1">
      <alignment horizontal="center" vertical="center"/>
    </xf>
    <xf numFmtId="0" fontId="17" fillId="4" borderId="4" xfId="0" applyFont="1" applyFill="1" applyBorder="1" applyAlignment="1">
      <alignment horizontal="center" vertical="center" wrapText="1"/>
    </xf>
    <xf numFmtId="4" fontId="17" fillId="4" borderId="6" xfId="14" applyNumberFormat="1" applyFont="1" applyFill="1" applyBorder="1" applyAlignment="1">
      <alignment horizontal="center" vertical="center"/>
    </xf>
    <xf numFmtId="4" fontId="17" fillId="4" borderId="12" xfId="14" applyNumberFormat="1" applyFont="1" applyFill="1" applyBorder="1" applyAlignment="1">
      <alignment horizontal="right" vertical="center"/>
    </xf>
    <xf numFmtId="0" fontId="28" fillId="0" borderId="0" xfId="0" applyFont="1" applyAlignment="1">
      <alignment vertical="center"/>
    </xf>
    <xf numFmtId="0" fontId="15" fillId="0" borderId="47" xfId="0" applyFont="1" applyBorder="1" applyAlignment="1">
      <alignment vertical="center"/>
    </xf>
    <xf numFmtId="4" fontId="19" fillId="0" borderId="48" xfId="14" applyNumberFormat="1" applyFont="1" applyFill="1" applyBorder="1" applyAlignment="1">
      <alignment vertical="center"/>
    </xf>
    <xf numFmtId="4" fontId="19" fillId="0" borderId="47" xfId="14" applyNumberFormat="1" applyFont="1" applyFill="1" applyBorder="1" applyAlignment="1">
      <alignment horizontal="center" vertical="center" wrapText="1"/>
    </xf>
    <xf numFmtId="4" fontId="19" fillId="0" borderId="47" xfId="14" applyNumberFormat="1" applyFont="1" applyFill="1" applyBorder="1" applyAlignment="1">
      <alignment vertical="center" wrapText="1"/>
    </xf>
    <xf numFmtId="4" fontId="19" fillId="0" borderId="48" xfId="14" applyNumberFormat="1" applyFont="1" applyFill="1" applyBorder="1" applyAlignment="1">
      <alignment vertical="center" wrapText="1"/>
    </xf>
    <xf numFmtId="10" fontId="20" fillId="0" borderId="1" xfId="8" applyNumberFormat="1" applyFont="1" applyBorder="1" applyAlignment="1">
      <alignment horizontal="center" vertical="center"/>
    </xf>
    <xf numFmtId="1" fontId="19" fillId="6" borderId="42" xfId="0" applyNumberFormat="1" applyFont="1" applyFill="1" applyBorder="1" applyAlignment="1">
      <alignment horizontal="center" vertical="center" wrapText="1"/>
    </xf>
    <xf numFmtId="0" fontId="19" fillId="6" borderId="28" xfId="0" applyFont="1" applyFill="1" applyBorder="1" applyAlignment="1">
      <alignment horizontal="center" vertical="center" wrapText="1"/>
    </xf>
    <xf numFmtId="165" fontId="17" fillId="6" borderId="28" xfId="14" applyFont="1" applyFill="1" applyBorder="1" applyAlignment="1">
      <alignment horizontal="center" vertical="center" wrapText="1"/>
    </xf>
    <xf numFmtId="4" fontId="17" fillId="6" borderId="28" xfId="14" applyNumberFormat="1" applyFont="1" applyFill="1" applyBorder="1" applyAlignment="1">
      <alignment horizontal="center" vertical="center" wrapText="1"/>
    </xf>
    <xf numFmtId="4" fontId="17" fillId="6" borderId="28" xfId="14" quotePrefix="1" applyNumberFormat="1" applyFont="1" applyFill="1" applyBorder="1" applyAlignment="1">
      <alignment horizontal="right" vertical="center" wrapText="1"/>
    </xf>
    <xf numFmtId="4" fontId="17" fillId="6" borderId="37" xfId="14" applyNumberFormat="1" applyFont="1" applyFill="1" applyBorder="1" applyAlignment="1">
      <alignment horizontal="right" vertical="center" wrapText="1"/>
    </xf>
    <xf numFmtId="1" fontId="23" fillId="6" borderId="42" xfId="0" applyNumberFormat="1" applyFont="1" applyFill="1" applyBorder="1" applyAlignment="1">
      <alignment horizontal="center" vertical="center"/>
    </xf>
    <xf numFmtId="0" fontId="17" fillId="6" borderId="28" xfId="0" applyFont="1" applyFill="1" applyBorder="1" applyAlignment="1">
      <alignment horizontal="center" vertical="center"/>
    </xf>
    <xf numFmtId="0" fontId="19" fillId="6" borderId="28" xfId="0" applyFont="1" applyFill="1" applyBorder="1" applyAlignment="1">
      <alignment horizontal="left" vertical="center" wrapText="1"/>
    </xf>
    <xf numFmtId="165" fontId="17" fillId="6" borderId="28" xfId="14" applyFont="1" applyFill="1" applyBorder="1" applyAlignment="1">
      <alignment horizontal="center" vertical="center"/>
    </xf>
    <xf numFmtId="4" fontId="17" fillId="6" borderId="28" xfId="14" applyNumberFormat="1" applyFont="1" applyFill="1" applyBorder="1" applyAlignment="1">
      <alignment horizontal="center" vertical="center"/>
    </xf>
    <xf numFmtId="4" fontId="17" fillId="6" borderId="28" xfId="14" applyNumberFormat="1" applyFont="1" applyFill="1" applyBorder="1" applyAlignment="1">
      <alignment horizontal="right" vertical="center"/>
    </xf>
    <xf numFmtId="4" fontId="17" fillId="6" borderId="37" xfId="14" applyNumberFormat="1" applyFont="1" applyFill="1" applyBorder="1" applyAlignment="1">
      <alignment horizontal="right" vertical="center"/>
    </xf>
    <xf numFmtId="0" fontId="17" fillId="6" borderId="28" xfId="0" applyFont="1" applyFill="1" applyBorder="1" applyAlignment="1">
      <alignment horizontal="center" vertical="center" wrapText="1"/>
    </xf>
    <xf numFmtId="0" fontId="19" fillId="6" borderId="28" xfId="0" applyFont="1" applyFill="1" applyBorder="1" applyAlignment="1">
      <alignment vertical="center" wrapText="1"/>
    </xf>
    <xf numFmtId="4" fontId="25" fillId="0" borderId="28" xfId="14" applyNumberFormat="1" applyFont="1" applyFill="1" applyBorder="1" applyAlignment="1">
      <alignment vertical="center" wrapText="1"/>
    </xf>
    <xf numFmtId="4" fontId="25" fillId="0" borderId="37" xfId="14" applyNumberFormat="1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center" vertical="center"/>
    </xf>
    <xf numFmtId="165" fontId="19" fillId="0" borderId="0" xfId="14" applyFont="1" applyFill="1" applyBorder="1" applyAlignment="1">
      <alignment horizontal="center" vertical="center"/>
    </xf>
    <xf numFmtId="4" fontId="19" fillId="0" borderId="0" xfId="16" applyNumberFormat="1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1" fontId="15" fillId="0" borderId="0" xfId="0" applyNumberFormat="1" applyFont="1" applyFill="1" applyBorder="1" applyAlignment="1">
      <alignment horizontal="center" vertical="center"/>
    </xf>
    <xf numFmtId="166" fontId="15" fillId="0" borderId="9" xfId="14" applyNumberFormat="1" applyFont="1" applyBorder="1" applyAlignment="1">
      <alignment vertical="center"/>
    </xf>
    <xf numFmtId="0" fontId="17" fillId="0" borderId="0" xfId="0" applyFont="1" applyFill="1" applyBorder="1" applyAlignment="1">
      <alignment horizontal="center" vertical="center" wrapText="1"/>
    </xf>
    <xf numFmtId="4" fontId="19" fillId="0" borderId="0" xfId="14" applyNumberFormat="1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17" fillId="0" borderId="6" xfId="0" applyFont="1" applyFill="1" applyBorder="1" applyAlignment="1">
      <alignment horizontal="center" vertical="center" wrapText="1"/>
    </xf>
    <xf numFmtId="0" fontId="17" fillId="0" borderId="5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/>
    </xf>
    <xf numFmtId="0" fontId="17" fillId="4" borderId="6" xfId="0" applyFont="1" applyFill="1" applyBorder="1" applyAlignment="1">
      <alignment horizontal="center" vertical="top" wrapText="1"/>
    </xf>
    <xf numFmtId="0" fontId="17" fillId="0" borderId="6" xfId="0" applyNumberFormat="1" applyFont="1" applyFill="1" applyBorder="1" applyAlignment="1">
      <alignment horizontal="left" vertical="center" wrapText="1"/>
    </xf>
    <xf numFmtId="10" fontId="15" fillId="0" borderId="0" xfId="0" applyNumberFormat="1" applyFont="1" applyAlignment="1">
      <alignment vertical="center"/>
    </xf>
    <xf numFmtId="0" fontId="26" fillId="0" borderId="54" xfId="0" applyFont="1" applyFill="1" applyBorder="1" applyAlignment="1">
      <alignment horizontal="left" vertical="center" wrapText="1"/>
    </xf>
    <xf numFmtId="0" fontId="26" fillId="0" borderId="55" xfId="0" applyFont="1" applyFill="1" applyBorder="1" applyAlignment="1">
      <alignment horizontal="left" vertical="center" wrapText="1"/>
    </xf>
    <xf numFmtId="165" fontId="19" fillId="0" borderId="0" xfId="14" applyFont="1" applyFill="1" applyBorder="1" applyAlignment="1">
      <alignment horizontal="right" vertical="center"/>
    </xf>
    <xf numFmtId="40" fontId="16" fillId="0" borderId="9" xfId="14" applyNumberFormat="1" applyFont="1" applyBorder="1" applyAlignment="1">
      <alignment horizontal="center" vertical="center"/>
    </xf>
    <xf numFmtId="40" fontId="16" fillId="0" borderId="17" xfId="14" applyNumberFormat="1" applyFont="1" applyBorder="1" applyAlignment="1">
      <alignment horizontal="center" vertical="center"/>
    </xf>
    <xf numFmtId="40" fontId="19" fillId="5" borderId="7" xfId="14" applyNumberFormat="1" applyFont="1" applyFill="1" applyBorder="1" applyAlignment="1">
      <alignment horizontal="center" vertical="center"/>
    </xf>
    <xf numFmtId="40" fontId="19" fillId="5" borderId="11" xfId="14" applyNumberFormat="1" applyFont="1" applyFill="1" applyBorder="1" applyAlignment="1">
      <alignment horizontal="center" vertical="center"/>
    </xf>
    <xf numFmtId="40" fontId="19" fillId="5" borderId="29" xfId="14" applyNumberFormat="1" applyFont="1" applyFill="1" applyBorder="1" applyAlignment="1">
      <alignment horizontal="center" vertical="center"/>
    </xf>
    <xf numFmtId="40" fontId="19" fillId="5" borderId="40" xfId="14" applyNumberFormat="1" applyFont="1" applyFill="1" applyBorder="1" applyAlignment="1">
      <alignment horizontal="center" vertical="center"/>
    </xf>
    <xf numFmtId="165" fontId="19" fillId="0" borderId="20" xfId="14" applyFont="1" applyFill="1" applyBorder="1" applyAlignment="1">
      <alignment horizontal="right" vertical="center"/>
    </xf>
    <xf numFmtId="165" fontId="19" fillId="0" borderId="47" xfId="14" applyFont="1" applyFill="1" applyBorder="1" applyAlignment="1">
      <alignment horizontal="right" vertical="center"/>
    </xf>
    <xf numFmtId="0" fontId="25" fillId="0" borderId="42" xfId="0" applyFont="1" applyFill="1" applyBorder="1" applyAlignment="1">
      <alignment horizontal="right" vertical="center" wrapText="1"/>
    </xf>
    <xf numFmtId="0" fontId="25" fillId="0" borderId="28" xfId="0" applyFont="1" applyFill="1" applyBorder="1" applyAlignment="1">
      <alignment horizontal="right" vertical="center" wrapText="1"/>
    </xf>
    <xf numFmtId="165" fontId="17" fillId="0" borderId="30" xfId="13" applyFont="1" applyFill="1" applyBorder="1" applyAlignment="1">
      <alignment horizontal="center" vertical="center"/>
    </xf>
    <xf numFmtId="165" fontId="17" fillId="0" borderId="28" xfId="13" applyFont="1" applyFill="1" applyBorder="1" applyAlignment="1">
      <alignment horizontal="center" vertical="center"/>
    </xf>
    <xf numFmtId="165" fontId="17" fillId="0" borderId="37" xfId="13" applyFont="1" applyFill="1" applyBorder="1" applyAlignment="1">
      <alignment horizontal="center" vertical="center"/>
    </xf>
    <xf numFmtId="0" fontId="26" fillId="0" borderId="49" xfId="0" applyFont="1" applyFill="1" applyBorder="1" applyAlignment="1">
      <alignment horizontal="left" vertical="center" wrapText="1"/>
    </xf>
    <xf numFmtId="0" fontId="26" fillId="0" borderId="50" xfId="0" applyFont="1" applyFill="1" applyBorder="1" applyAlignment="1">
      <alignment horizontal="left" vertical="center" wrapText="1"/>
    </xf>
    <xf numFmtId="0" fontId="26" fillId="0" borderId="51" xfId="0" applyFont="1" applyFill="1" applyBorder="1" applyAlignment="1">
      <alignment horizontal="left" vertical="center" wrapText="1"/>
    </xf>
    <xf numFmtId="0" fontId="26" fillId="0" borderId="52" xfId="0" applyFont="1" applyFill="1" applyBorder="1" applyAlignment="1">
      <alignment horizontal="left" vertical="center" wrapText="1"/>
    </xf>
    <xf numFmtId="165" fontId="17" fillId="0" borderId="16" xfId="14" applyNumberFormat="1" applyFont="1" applyBorder="1" applyAlignment="1">
      <alignment horizontal="center" vertical="center"/>
    </xf>
    <xf numFmtId="165" fontId="17" fillId="0" borderId="17" xfId="14" applyNumberFormat="1" applyFont="1" applyBorder="1" applyAlignment="1">
      <alignment horizontal="center" vertical="center"/>
    </xf>
    <xf numFmtId="165" fontId="14" fillId="0" borderId="33" xfId="14" applyFont="1" applyBorder="1" applyAlignment="1">
      <alignment horizontal="center" vertical="center"/>
    </xf>
    <xf numFmtId="165" fontId="14" fillId="0" borderId="34" xfId="14" applyFont="1" applyBorder="1" applyAlignment="1">
      <alignment horizontal="center" vertical="center"/>
    </xf>
    <xf numFmtId="165" fontId="19" fillId="0" borderId="43" xfId="14" applyFont="1" applyBorder="1" applyAlignment="1">
      <alignment horizontal="center" vertical="center"/>
    </xf>
    <xf numFmtId="165" fontId="19" fillId="0" borderId="44" xfId="14" applyFont="1" applyBorder="1" applyAlignment="1">
      <alignment horizontal="center" vertical="center"/>
    </xf>
    <xf numFmtId="0" fontId="26" fillId="0" borderId="51" xfId="0" applyFont="1" applyFill="1" applyBorder="1" applyAlignment="1">
      <alignment vertical="center" wrapText="1"/>
    </xf>
    <xf numFmtId="0" fontId="26" fillId="0" borderId="52" xfId="0" applyFont="1" applyFill="1" applyBorder="1" applyAlignment="1">
      <alignment vertical="center" wrapText="1"/>
    </xf>
    <xf numFmtId="165" fontId="19" fillId="0" borderId="0" xfId="14" applyFont="1" applyFill="1" applyBorder="1" applyAlignment="1">
      <alignment horizontal="right" vertical="center" wrapText="1"/>
    </xf>
    <xf numFmtId="0" fontId="26" fillId="0" borderId="51" xfId="0" applyFont="1" applyFill="1" applyBorder="1" applyAlignment="1">
      <alignment horizontal="left" vertical="top" wrapText="1"/>
    </xf>
    <xf numFmtId="0" fontId="26" fillId="0" borderId="52" xfId="0" applyFont="1" applyFill="1" applyBorder="1" applyAlignment="1">
      <alignment horizontal="left" vertical="top" wrapText="1"/>
    </xf>
  </cellXfs>
  <cellStyles count="82">
    <cellStyle name="Moeda 2" xfId="19" xr:uid="{00000000-0005-0000-0000-000000000000}"/>
    <cellStyle name="Moeda 2 2" xfId="20" xr:uid="{00000000-0005-0000-0000-000001000000}"/>
    <cellStyle name="Normal" xfId="0" builtinId="0"/>
    <cellStyle name="Normal 10" xfId="77" xr:uid="{00000000-0005-0000-0000-000003000000}"/>
    <cellStyle name="Normal 2" xfId="1" xr:uid="{00000000-0005-0000-0000-000004000000}"/>
    <cellStyle name="Normal 2 2" xfId="2" xr:uid="{00000000-0005-0000-0000-000005000000}"/>
    <cellStyle name="Normal 2 2 2" xfId="3" xr:uid="{00000000-0005-0000-0000-000006000000}"/>
    <cellStyle name="Normal 2 2 2 2" xfId="18" xr:uid="{00000000-0005-0000-0000-000007000000}"/>
    <cellStyle name="Normal 2 2 3" xfId="21" xr:uid="{00000000-0005-0000-0000-000008000000}"/>
    <cellStyle name="Normal 2 2 4" xfId="22" xr:uid="{00000000-0005-0000-0000-000009000000}"/>
    <cellStyle name="Normal 2 2 5" xfId="23" xr:uid="{00000000-0005-0000-0000-00000A000000}"/>
    <cellStyle name="Normal 2 3" xfId="4" xr:uid="{00000000-0005-0000-0000-00000B000000}"/>
    <cellStyle name="Normal 2 3 2" xfId="24" xr:uid="{00000000-0005-0000-0000-00000C000000}"/>
    <cellStyle name="Normal 2 3 3" xfId="25" xr:uid="{00000000-0005-0000-0000-00000D000000}"/>
    <cellStyle name="Normal 2 4" xfId="17" xr:uid="{00000000-0005-0000-0000-00000E000000}"/>
    <cellStyle name="Normal 2 4 2" xfId="26" xr:uid="{00000000-0005-0000-0000-00000F000000}"/>
    <cellStyle name="Normal 2 5" xfId="27" xr:uid="{00000000-0005-0000-0000-000010000000}"/>
    <cellStyle name="Normal 2 6" xfId="28" xr:uid="{00000000-0005-0000-0000-000011000000}"/>
    <cellStyle name="Normal 3" xfId="5" xr:uid="{00000000-0005-0000-0000-000012000000}"/>
    <cellStyle name="Normal 3 2" xfId="29" xr:uid="{00000000-0005-0000-0000-000013000000}"/>
    <cellStyle name="Normal 3 3" xfId="30" xr:uid="{00000000-0005-0000-0000-000014000000}"/>
    <cellStyle name="Normal 4" xfId="6" xr:uid="{00000000-0005-0000-0000-000015000000}"/>
    <cellStyle name="Normal 4 2" xfId="60" xr:uid="{00000000-0005-0000-0000-000016000000}"/>
    <cellStyle name="Normal 5" xfId="61" xr:uid="{00000000-0005-0000-0000-000017000000}"/>
    <cellStyle name="Normal 5 2" xfId="71" xr:uid="{00000000-0005-0000-0000-000018000000}"/>
    <cellStyle name="Normal 5 2 2" xfId="74" xr:uid="{00000000-0005-0000-0000-000019000000}"/>
    <cellStyle name="Normal 5 2 3" xfId="78" xr:uid="{00000000-0005-0000-0000-00001A000000}"/>
    <cellStyle name="Normal 6" xfId="62" xr:uid="{00000000-0005-0000-0000-00001B000000}"/>
    <cellStyle name="Normal 7" xfId="63" xr:uid="{00000000-0005-0000-0000-00001C000000}"/>
    <cellStyle name="Normal 8" xfId="64" xr:uid="{00000000-0005-0000-0000-00001D000000}"/>
    <cellStyle name="Normal 9" xfId="68" xr:uid="{00000000-0005-0000-0000-00001E000000}"/>
    <cellStyle name="Normal 9 2" xfId="70" xr:uid="{00000000-0005-0000-0000-00001F000000}"/>
    <cellStyle name="Nota 2" xfId="7" xr:uid="{00000000-0005-0000-0000-000020000000}"/>
    <cellStyle name="Nota 2 2" xfId="31" xr:uid="{00000000-0005-0000-0000-000021000000}"/>
    <cellStyle name="Nota 2 2 2" xfId="79" xr:uid="{00000000-0005-0000-0000-000022000000}"/>
    <cellStyle name="Nota 2 3" xfId="32" xr:uid="{00000000-0005-0000-0000-000023000000}"/>
    <cellStyle name="Nota 2 3 2" xfId="80" xr:uid="{00000000-0005-0000-0000-000024000000}"/>
    <cellStyle name="Nota 2 4" xfId="81" xr:uid="{00000000-0005-0000-0000-000025000000}"/>
    <cellStyle name="Porcentagem" xfId="8" builtinId="5"/>
    <cellStyle name="Porcentagem 2" xfId="9" xr:uid="{00000000-0005-0000-0000-000027000000}"/>
    <cellStyle name="Porcentagem 2 2" xfId="33" xr:uid="{00000000-0005-0000-0000-000028000000}"/>
    <cellStyle name="Porcentagem 2 2 2" xfId="34" xr:uid="{00000000-0005-0000-0000-000029000000}"/>
    <cellStyle name="Porcentagem 2 2 3" xfId="35" xr:uid="{00000000-0005-0000-0000-00002A000000}"/>
    <cellStyle name="Porcentagem 2 2 4" xfId="36" xr:uid="{00000000-0005-0000-0000-00002B000000}"/>
    <cellStyle name="Porcentagem 2 3" xfId="37" xr:uid="{00000000-0005-0000-0000-00002C000000}"/>
    <cellStyle name="Porcentagem 2 4" xfId="38" xr:uid="{00000000-0005-0000-0000-00002D000000}"/>
    <cellStyle name="Porcentagem 2 5" xfId="39" xr:uid="{00000000-0005-0000-0000-00002E000000}"/>
    <cellStyle name="Porcentagem 3" xfId="10" xr:uid="{00000000-0005-0000-0000-00002F000000}"/>
    <cellStyle name="Porcentagem 3 2" xfId="40" xr:uid="{00000000-0005-0000-0000-000030000000}"/>
    <cellStyle name="Porcentagem 3 3" xfId="41" xr:uid="{00000000-0005-0000-0000-000031000000}"/>
    <cellStyle name="Porcentagem 4" xfId="42" xr:uid="{00000000-0005-0000-0000-000032000000}"/>
    <cellStyle name="Porcentagem 4 2" xfId="43" xr:uid="{00000000-0005-0000-0000-000033000000}"/>
    <cellStyle name="Porcentagem 5" xfId="44" xr:uid="{00000000-0005-0000-0000-000034000000}"/>
    <cellStyle name="Porcentagem 5 2" xfId="45" xr:uid="{00000000-0005-0000-0000-000035000000}"/>
    <cellStyle name="Porcentagem 6" xfId="65" xr:uid="{00000000-0005-0000-0000-000036000000}"/>
    <cellStyle name="Porcentagem 7" xfId="69" xr:uid="{00000000-0005-0000-0000-000037000000}"/>
    <cellStyle name="Porcentagem 8" xfId="72" xr:uid="{00000000-0005-0000-0000-000038000000}"/>
    <cellStyle name="Separador de milhares 2" xfId="11" xr:uid="{00000000-0005-0000-0000-00003A000000}"/>
    <cellStyle name="Separador de milhares 2 2" xfId="12" xr:uid="{00000000-0005-0000-0000-00003B000000}"/>
    <cellStyle name="Separador de milhares 2 2 2" xfId="46" xr:uid="{00000000-0005-0000-0000-00003C000000}"/>
    <cellStyle name="Separador de milhares 2 2 3" xfId="47" xr:uid="{00000000-0005-0000-0000-00003D000000}"/>
    <cellStyle name="Separador de milhares 2 3" xfId="48" xr:uid="{00000000-0005-0000-0000-00003E000000}"/>
    <cellStyle name="Separador de milhares 2 4" xfId="49" xr:uid="{00000000-0005-0000-0000-00003F000000}"/>
    <cellStyle name="Separador de milhares 2 5" xfId="67" xr:uid="{00000000-0005-0000-0000-000040000000}"/>
    <cellStyle name="Separador de milhares 3" xfId="13" xr:uid="{00000000-0005-0000-0000-000041000000}"/>
    <cellStyle name="Separador de milhares 3 2" xfId="50" xr:uid="{00000000-0005-0000-0000-000042000000}"/>
    <cellStyle name="Separador de milhares 3 3" xfId="51" xr:uid="{00000000-0005-0000-0000-000043000000}"/>
    <cellStyle name="Separador de milhares 3 4" xfId="52" xr:uid="{00000000-0005-0000-0000-000044000000}"/>
    <cellStyle name="Separador de milhares 4" xfId="53" xr:uid="{00000000-0005-0000-0000-000045000000}"/>
    <cellStyle name="Separador de milhares 4 2" xfId="54" xr:uid="{00000000-0005-0000-0000-000046000000}"/>
    <cellStyle name="Separador de milhares 4 3" xfId="73" xr:uid="{00000000-0005-0000-0000-000047000000}"/>
    <cellStyle name="Separador de milhares 5" xfId="75" xr:uid="{00000000-0005-0000-0000-000048000000}"/>
    <cellStyle name="Título 5" xfId="76" xr:uid="{00000000-0005-0000-0000-000049000000}"/>
    <cellStyle name="Vírgula" xfId="14" builtinId="3"/>
    <cellStyle name="Vírgula 2" xfId="15" xr:uid="{00000000-0005-0000-0000-00004A000000}"/>
    <cellStyle name="Vírgula 2 2" xfId="55" xr:uid="{00000000-0005-0000-0000-00004B000000}"/>
    <cellStyle name="Vírgula 2 3" xfId="56" xr:uid="{00000000-0005-0000-0000-00004C000000}"/>
    <cellStyle name="Vírgula 2 4" xfId="57" xr:uid="{00000000-0005-0000-0000-00004D000000}"/>
    <cellStyle name="Vírgula 3" xfId="58" xr:uid="{00000000-0005-0000-0000-00004E000000}"/>
    <cellStyle name="Vírgula 3 2" xfId="66" xr:uid="{00000000-0005-0000-0000-00004F000000}"/>
    <cellStyle name="Vírgula 4" xfId="59" xr:uid="{00000000-0005-0000-0000-000050000000}"/>
    <cellStyle name="Vírgula 5" xfId="16" xr:uid="{00000000-0005-0000-0000-000051000000}"/>
  </cellStyles>
  <dxfs count="48"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</dxfs>
  <tableStyles count="0" defaultTableStyle="TableStyleMedium9" defaultPivotStyle="PivotStyleLight16"/>
  <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http://www.ufcengenharia.com.br/wp-content/themes/ufcengenharia/images/logomarca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http://www.ufcengenharia.com.br/wp-content/themes/ufcengenharia/images/logomarca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314324</xdr:colOff>
      <xdr:row>0</xdr:row>
      <xdr:rowOff>95250</xdr:rowOff>
    </xdr:from>
    <xdr:to>
      <xdr:col>7</xdr:col>
      <xdr:colOff>581024</xdr:colOff>
      <xdr:row>3</xdr:row>
      <xdr:rowOff>85725</xdr:rowOff>
    </xdr:to>
    <xdr:pic>
      <xdr:nvPicPr>
        <xdr:cNvPr id="2" name="Imagem 1" descr="UFC Engenharia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r:link="rId2" cstate="print"/>
        <a:srcRect r="13992"/>
        <a:stretch>
          <a:fillRect/>
        </a:stretch>
      </xdr:blipFill>
      <xdr:spPr bwMode="auto">
        <a:xfrm>
          <a:off x="5495924" y="95250"/>
          <a:ext cx="170497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38100</xdr:colOff>
      <xdr:row>0</xdr:row>
      <xdr:rowOff>9525</xdr:rowOff>
    </xdr:from>
    <xdr:to>
      <xdr:col>3</xdr:col>
      <xdr:colOff>514350</xdr:colOff>
      <xdr:row>3</xdr:row>
      <xdr:rowOff>0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5457B105-2500-4648-A431-012A8DF8A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9525"/>
          <a:ext cx="1695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9525</xdr:colOff>
      <xdr:row>0</xdr:row>
      <xdr:rowOff>66675</xdr:rowOff>
    </xdr:from>
    <xdr:to>
      <xdr:col>8</xdr:col>
      <xdr:colOff>0</xdr:colOff>
      <xdr:row>3</xdr:row>
      <xdr:rowOff>57150</xdr:rowOff>
    </xdr:to>
    <xdr:pic>
      <xdr:nvPicPr>
        <xdr:cNvPr id="2" name="Imagem 1" descr="UFC Engenharia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r:link="rId2" cstate="print"/>
        <a:srcRect r="13992"/>
        <a:stretch>
          <a:fillRect/>
        </a:stretch>
      </xdr:blipFill>
      <xdr:spPr bwMode="auto">
        <a:xfrm>
          <a:off x="5695950" y="66675"/>
          <a:ext cx="170497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28575</xdr:colOff>
      <xdr:row>0</xdr:row>
      <xdr:rowOff>0</xdr:rowOff>
    </xdr:from>
    <xdr:to>
      <xdr:col>3</xdr:col>
      <xdr:colOff>638175</xdr:colOff>
      <xdr:row>2</xdr:row>
      <xdr:rowOff>161925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C864DE52-1B42-4D1B-BA93-53103D459F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0"/>
          <a:ext cx="1695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51">
    <tabColor rgb="FF00B050"/>
    <pageSetUpPr fitToPage="1"/>
  </sheetPr>
  <dimension ref="A1:V52"/>
  <sheetViews>
    <sheetView showGridLines="0" tabSelected="1" view="pageBreakPreview" topLeftCell="A10" zoomScaleSheetLayoutView="100" workbookViewId="0">
      <selection activeCell="H45" sqref="H45"/>
    </sheetView>
  </sheetViews>
  <sheetFormatPr defaultColWidth="11.42578125" defaultRowHeight="12.75" x14ac:dyDescent="0.2"/>
  <cols>
    <col min="1" max="1" width="5.140625" style="4" customWidth="1"/>
    <col min="2" max="2" width="8" style="93" customWidth="1"/>
    <col min="3" max="3" width="10.28515625" style="14" customWidth="1"/>
    <col min="4" max="4" width="54.28515625" style="14" customWidth="1"/>
    <col min="5" max="5" width="4.7109375" style="3" customWidth="1"/>
    <col min="6" max="6" width="7.85546875" style="93" bestFit="1" customWidth="1"/>
    <col min="7" max="7" width="9" style="14" bestFit="1" customWidth="1"/>
    <col min="8" max="8" width="9.28515625" style="14" bestFit="1" customWidth="1"/>
    <col min="9" max="10" width="8.7109375" style="10" customWidth="1"/>
    <col min="11" max="12" width="12" style="10" bestFit="1" customWidth="1"/>
    <col min="13" max="13" width="8.140625" style="11" bestFit="1" customWidth="1"/>
    <col min="14" max="14" width="8.140625" style="12" bestFit="1" customWidth="1"/>
    <col min="15" max="15" width="8.140625" style="11" bestFit="1" customWidth="1"/>
    <col min="16" max="16" width="8.140625" style="12" bestFit="1" customWidth="1"/>
    <col min="17" max="17" width="8.140625" style="13" bestFit="1" customWidth="1"/>
    <col min="18" max="18" width="11.140625" style="13" bestFit="1" customWidth="1"/>
    <col min="19" max="21" width="11.42578125" style="14"/>
    <col min="22" max="22" width="0" style="14" hidden="1" customWidth="1"/>
    <col min="23" max="16384" width="11.42578125" style="14"/>
  </cols>
  <sheetData>
    <row r="1" spans="1:20" ht="16.5" thickTop="1" x14ac:dyDescent="0.2">
      <c r="C1" s="6"/>
      <c r="D1" s="7"/>
      <c r="E1" s="8"/>
      <c r="F1" s="9"/>
      <c r="G1" s="185"/>
      <c r="H1" s="186"/>
      <c r="T1" s="181"/>
    </row>
    <row r="2" spans="1:20" x14ac:dyDescent="0.2">
      <c r="C2" s="16"/>
      <c r="D2" s="16"/>
      <c r="E2" s="17"/>
      <c r="F2" s="18"/>
      <c r="G2" s="19"/>
      <c r="H2" s="20"/>
    </row>
    <row r="3" spans="1:20" ht="13.5" thickBot="1" x14ac:dyDescent="0.25">
      <c r="C3" s="16"/>
      <c r="D3" s="16"/>
      <c r="E3" s="17"/>
      <c r="F3" s="18"/>
      <c r="G3" s="19"/>
      <c r="H3" s="20"/>
    </row>
    <row r="4" spans="1:20" ht="13.5" thickTop="1" x14ac:dyDescent="0.2">
      <c r="B4" s="5" t="s">
        <v>14</v>
      </c>
      <c r="C4" s="21"/>
      <c r="D4" s="22"/>
      <c r="E4" s="23"/>
      <c r="F4" s="2"/>
      <c r="G4" s="19"/>
      <c r="H4" s="20"/>
    </row>
    <row r="5" spans="1:20" x14ac:dyDescent="0.2">
      <c r="B5" s="15" t="s">
        <v>88</v>
      </c>
      <c r="C5" s="21"/>
      <c r="D5" s="22"/>
      <c r="E5" s="23"/>
      <c r="F5" s="2"/>
      <c r="G5" s="19"/>
      <c r="H5" s="20"/>
    </row>
    <row r="6" spans="1:20" x14ac:dyDescent="0.2">
      <c r="B6" s="24" t="s">
        <v>15</v>
      </c>
      <c r="C6" s="173" t="s">
        <v>133</v>
      </c>
      <c r="D6" s="25"/>
      <c r="E6" s="26" t="s">
        <v>16</v>
      </c>
      <c r="F6" s="27"/>
      <c r="G6" s="28">
        <v>0.12</v>
      </c>
      <c r="H6" s="29"/>
    </row>
    <row r="7" spans="1:20" x14ac:dyDescent="0.2">
      <c r="B7" s="30" t="s">
        <v>17</v>
      </c>
      <c r="C7" s="174" t="s">
        <v>118</v>
      </c>
      <c r="D7" s="31"/>
      <c r="E7" s="32" t="s">
        <v>87</v>
      </c>
      <c r="F7" s="195" t="s">
        <v>136</v>
      </c>
      <c r="G7" s="196"/>
      <c r="H7" s="197"/>
    </row>
    <row r="8" spans="1:20" x14ac:dyDescent="0.2">
      <c r="B8" s="30" t="s">
        <v>18</v>
      </c>
      <c r="C8" s="174" t="s">
        <v>134</v>
      </c>
      <c r="D8" s="31"/>
      <c r="E8" s="32" t="s">
        <v>86</v>
      </c>
      <c r="F8" s="33"/>
      <c r="G8" s="34"/>
      <c r="H8" s="35"/>
    </row>
    <row r="9" spans="1:20" x14ac:dyDescent="0.2">
      <c r="B9" s="36" t="s">
        <v>177</v>
      </c>
      <c r="C9" s="22"/>
      <c r="D9" s="37"/>
      <c r="E9" s="32" t="s">
        <v>85</v>
      </c>
      <c r="F9" s="38"/>
      <c r="G9" s="39"/>
      <c r="H9" s="35"/>
    </row>
    <row r="10" spans="1:20" x14ac:dyDescent="0.2">
      <c r="B10" s="36"/>
      <c r="C10" s="22"/>
      <c r="D10" s="37"/>
      <c r="E10" s="40" t="s">
        <v>106</v>
      </c>
      <c r="F10" s="41"/>
      <c r="G10" s="1"/>
      <c r="H10" s="35"/>
    </row>
    <row r="11" spans="1:20" ht="9.75" customHeight="1" thickBot="1" x14ac:dyDescent="0.25">
      <c r="B11" s="120"/>
      <c r="C11" s="121"/>
      <c r="D11" s="122"/>
      <c r="E11" s="123"/>
      <c r="F11" s="124"/>
      <c r="G11" s="187" t="s">
        <v>19</v>
      </c>
      <c r="H11" s="188"/>
      <c r="I11" s="204" t="s">
        <v>7</v>
      </c>
      <c r="J11" s="205"/>
    </row>
    <row r="12" spans="1:20" ht="13.5" thickTop="1" x14ac:dyDescent="0.2">
      <c r="B12" s="125" t="s">
        <v>20</v>
      </c>
      <c r="C12" s="126" t="s">
        <v>21</v>
      </c>
      <c r="D12" s="126" t="s">
        <v>8</v>
      </c>
      <c r="E12" s="127" t="s">
        <v>23</v>
      </c>
      <c r="F12" s="127" t="s">
        <v>24</v>
      </c>
      <c r="G12" s="189"/>
      <c r="H12" s="190"/>
      <c r="I12" s="42" t="s">
        <v>9</v>
      </c>
      <c r="J12" s="42"/>
      <c r="K12" s="43" t="s">
        <v>10</v>
      </c>
      <c r="L12" s="44"/>
      <c r="M12" s="202" t="s">
        <v>109</v>
      </c>
      <c r="N12" s="203"/>
      <c r="O12" s="202" t="s">
        <v>110</v>
      </c>
      <c r="P12" s="203"/>
      <c r="Q12" s="202" t="s">
        <v>111</v>
      </c>
      <c r="R12" s="203"/>
    </row>
    <row r="13" spans="1:20" ht="13.5" thickBot="1" x14ac:dyDescent="0.25">
      <c r="A13" s="45"/>
      <c r="B13" s="128"/>
      <c r="C13" s="129"/>
      <c r="D13" s="129"/>
      <c r="E13" s="130"/>
      <c r="F13" s="131"/>
      <c r="G13" s="132" t="s">
        <v>25</v>
      </c>
      <c r="H13" s="133" t="s">
        <v>26</v>
      </c>
      <c r="I13" s="46" t="s">
        <v>11</v>
      </c>
      <c r="J13" s="47" t="s">
        <v>12</v>
      </c>
      <c r="K13" s="48" t="s">
        <v>11</v>
      </c>
      <c r="L13" s="47" t="s">
        <v>12</v>
      </c>
      <c r="M13" s="49" t="s">
        <v>11</v>
      </c>
      <c r="N13" s="50" t="s">
        <v>12</v>
      </c>
      <c r="O13" s="49" t="s">
        <v>11</v>
      </c>
      <c r="P13" s="50" t="s">
        <v>12</v>
      </c>
      <c r="Q13" s="49" t="s">
        <v>11</v>
      </c>
      <c r="R13" s="50" t="s">
        <v>12</v>
      </c>
    </row>
    <row r="14" spans="1:20" ht="13.5" thickTop="1" x14ac:dyDescent="0.2">
      <c r="A14" s="51"/>
      <c r="B14" s="146"/>
      <c r="C14" s="159" t="s">
        <v>39</v>
      </c>
      <c r="D14" s="160" t="s">
        <v>107</v>
      </c>
      <c r="E14" s="155" t="s">
        <v>39</v>
      </c>
      <c r="F14" s="156" t="s">
        <v>39</v>
      </c>
      <c r="G14" s="157" t="s">
        <v>39</v>
      </c>
      <c r="H14" s="158" t="str">
        <f t="shared" ref="H14:H25" si="0">IF(F14=" "," ",F14*G14)</f>
        <v xml:space="preserve"> </v>
      </c>
      <c r="I14" s="52"/>
      <c r="J14" s="53"/>
      <c r="K14" s="54" t="str">
        <f t="shared" ref="K14" si="1">IF(F14=" "," ",F14*I14)</f>
        <v xml:space="preserve"> </v>
      </c>
      <c r="L14" s="53" t="str">
        <f t="shared" ref="L14" si="2">IF(F14=" "," ",F14*J14)</f>
        <v xml:space="preserve"> </v>
      </c>
      <c r="M14" s="55"/>
      <c r="N14" s="56"/>
      <c r="O14" s="55"/>
      <c r="P14" s="56"/>
      <c r="Q14" s="57"/>
      <c r="R14" s="58"/>
    </row>
    <row r="15" spans="1:20" x14ac:dyDescent="0.2">
      <c r="A15" s="51"/>
      <c r="B15" s="146"/>
      <c r="C15" s="159"/>
      <c r="D15" s="160" t="s">
        <v>118</v>
      </c>
      <c r="E15" s="155"/>
      <c r="F15" s="156"/>
      <c r="G15" s="157"/>
      <c r="H15" s="158"/>
      <c r="I15" s="52"/>
      <c r="J15" s="53"/>
      <c r="K15" s="54"/>
      <c r="L15" s="53"/>
      <c r="M15" s="55"/>
      <c r="N15" s="58"/>
      <c r="O15" s="55"/>
      <c r="P15" s="58"/>
      <c r="Q15" s="57"/>
      <c r="R15" s="58"/>
    </row>
    <row r="16" spans="1:20" ht="12.75" customHeight="1" x14ac:dyDescent="0.2">
      <c r="B16" s="59"/>
      <c r="C16" s="198" t="s">
        <v>122</v>
      </c>
      <c r="D16" s="199"/>
      <c r="E16" s="62" t="s">
        <v>39</v>
      </c>
      <c r="F16" s="63"/>
      <c r="G16" s="64">
        <v>-1</v>
      </c>
      <c r="H16" s="65">
        <f>IF(F16=" "," ",F16*G16)</f>
        <v>0</v>
      </c>
      <c r="I16" s="52"/>
      <c r="J16" s="53"/>
      <c r="K16" s="54">
        <f t="shared" ref="K16:K20" si="3">IF(F16=" "," ",F16*I16)</f>
        <v>0</v>
      </c>
      <c r="L16" s="53">
        <f t="shared" ref="L16:L20" si="4">IF(F16=" "," ",F16*J16)</f>
        <v>0</v>
      </c>
      <c r="M16" s="55"/>
      <c r="N16" s="58"/>
      <c r="O16" s="55"/>
      <c r="P16" s="58"/>
      <c r="Q16" s="57"/>
      <c r="R16" s="58"/>
    </row>
    <row r="17" spans="2:22" ht="13.5" hidden="1" customHeight="1" x14ac:dyDescent="0.2">
      <c r="B17" s="66"/>
      <c r="C17" s="178"/>
      <c r="D17" s="61" t="s">
        <v>42</v>
      </c>
      <c r="E17" s="67" t="s">
        <v>39</v>
      </c>
      <c r="F17" s="68"/>
      <c r="G17" s="69">
        <v>0</v>
      </c>
      <c r="H17" s="70">
        <f t="shared" ref="H17:H20" si="5">IF(F17=" "," ",F17*G17)</f>
        <v>0</v>
      </c>
      <c r="I17" s="52"/>
      <c r="J17" s="53"/>
      <c r="K17" s="54">
        <f t="shared" si="3"/>
        <v>0</v>
      </c>
      <c r="L17" s="53">
        <f t="shared" si="4"/>
        <v>0</v>
      </c>
      <c r="M17" s="71"/>
      <c r="N17" s="72"/>
      <c r="O17" s="71"/>
      <c r="P17" s="72"/>
      <c r="Q17" s="73"/>
      <c r="R17" s="72"/>
    </row>
    <row r="18" spans="2:22" ht="12.75" hidden="1" customHeight="1" x14ac:dyDescent="0.2">
      <c r="B18" s="66"/>
      <c r="C18" s="178"/>
      <c r="D18" s="61" t="s">
        <v>123</v>
      </c>
      <c r="E18" s="74" t="s">
        <v>41</v>
      </c>
      <c r="F18" s="75">
        <v>0</v>
      </c>
      <c r="G18" s="76">
        <v>0</v>
      </c>
      <c r="H18" s="77">
        <f t="shared" si="5"/>
        <v>0</v>
      </c>
      <c r="I18" s="52">
        <v>35.200000000000003</v>
      </c>
      <c r="J18" s="53"/>
      <c r="K18" s="54">
        <f t="shared" si="3"/>
        <v>0</v>
      </c>
      <c r="L18" s="53">
        <f t="shared" si="4"/>
        <v>0</v>
      </c>
      <c r="M18" s="78" t="s">
        <v>112</v>
      </c>
      <c r="N18" s="79"/>
      <c r="O18" s="78"/>
      <c r="P18" s="79"/>
      <c r="Q18" s="80"/>
      <c r="R18" s="79"/>
    </row>
    <row r="19" spans="2:22" ht="12.75" hidden="1" customHeight="1" x14ac:dyDescent="0.2">
      <c r="B19" s="66"/>
      <c r="C19" s="178"/>
      <c r="D19" s="61" t="s">
        <v>43</v>
      </c>
      <c r="E19" s="67" t="s">
        <v>39</v>
      </c>
      <c r="F19" s="68"/>
      <c r="G19" s="69">
        <v>0</v>
      </c>
      <c r="H19" s="70">
        <f t="shared" si="5"/>
        <v>0</v>
      </c>
      <c r="I19" s="52"/>
      <c r="J19" s="53"/>
      <c r="K19" s="54">
        <f t="shared" si="3"/>
        <v>0</v>
      </c>
      <c r="L19" s="53">
        <f t="shared" si="4"/>
        <v>0</v>
      </c>
      <c r="M19" s="78"/>
      <c r="N19" s="79"/>
      <c r="O19" s="78"/>
      <c r="P19" s="79"/>
      <c r="Q19" s="80"/>
      <c r="R19" s="79"/>
    </row>
    <row r="20" spans="2:22" ht="12.75" hidden="1" customHeight="1" x14ac:dyDescent="0.2">
      <c r="B20" s="66"/>
      <c r="C20" s="178"/>
      <c r="D20" s="61" t="s">
        <v>124</v>
      </c>
      <c r="E20" s="74" t="s">
        <v>41</v>
      </c>
      <c r="F20" s="75">
        <v>0</v>
      </c>
      <c r="G20" s="76">
        <v>0</v>
      </c>
      <c r="H20" s="77">
        <f t="shared" si="5"/>
        <v>0</v>
      </c>
      <c r="I20" s="52">
        <v>27.3</v>
      </c>
      <c r="J20" s="53"/>
      <c r="K20" s="54">
        <f t="shared" si="3"/>
        <v>0</v>
      </c>
      <c r="L20" s="53">
        <f t="shared" si="4"/>
        <v>0</v>
      </c>
      <c r="M20" s="78" t="s">
        <v>112</v>
      </c>
      <c r="N20" s="79"/>
      <c r="O20" s="78"/>
      <c r="P20" s="79"/>
      <c r="Q20" s="80"/>
      <c r="R20" s="79"/>
    </row>
    <row r="21" spans="2:22" x14ac:dyDescent="0.2">
      <c r="B21" s="66"/>
      <c r="C21" s="200" t="s">
        <v>44</v>
      </c>
      <c r="D21" s="201"/>
      <c r="E21" s="67" t="s">
        <v>39</v>
      </c>
      <c r="F21" s="68"/>
      <c r="G21" s="69">
        <v>0</v>
      </c>
      <c r="H21" s="70">
        <f t="shared" ref="H21:H22" si="6">IF(F21=" "," ",F21*G21)</f>
        <v>0</v>
      </c>
      <c r="I21" s="52"/>
      <c r="J21" s="53"/>
      <c r="K21" s="54">
        <f t="shared" ref="K21:K22" si="7">IF(F21=" "," ",F21*I21)</f>
        <v>0</v>
      </c>
      <c r="L21" s="53">
        <f t="shared" ref="L21:L22" si="8">IF(F21=" "," ",F21*J21)</f>
        <v>0</v>
      </c>
      <c r="M21" s="81"/>
      <c r="N21" s="82"/>
      <c r="O21" s="81"/>
      <c r="P21" s="82"/>
      <c r="Q21" s="83"/>
      <c r="R21" s="82"/>
      <c r="V21" s="14">
        <v>229.06240000000003</v>
      </c>
    </row>
    <row r="22" spans="2:22" ht="22.5" x14ac:dyDescent="0.2">
      <c r="B22" s="66"/>
      <c r="C22" s="176" t="s">
        <v>144</v>
      </c>
      <c r="D22" s="177" t="s">
        <v>125</v>
      </c>
      <c r="E22" s="74" t="s">
        <v>41</v>
      </c>
      <c r="F22" s="75">
        <v>2</v>
      </c>
      <c r="G22" s="76">
        <v>229.06240000000003</v>
      </c>
      <c r="H22" s="77">
        <f t="shared" si="6"/>
        <v>458.12480000000005</v>
      </c>
      <c r="I22" s="52">
        <v>18.7</v>
      </c>
      <c r="J22" s="53"/>
      <c r="K22" s="54">
        <f t="shared" si="7"/>
        <v>37.4</v>
      </c>
      <c r="L22" s="53">
        <f t="shared" si="8"/>
        <v>0</v>
      </c>
      <c r="M22" s="81" t="s">
        <v>112</v>
      </c>
      <c r="N22" s="82"/>
      <c r="O22" s="81"/>
      <c r="P22" s="82"/>
      <c r="Q22" s="83"/>
      <c r="R22" s="82"/>
    </row>
    <row r="23" spans="2:22" ht="12.75" customHeight="1" x14ac:dyDescent="0.2">
      <c r="B23" s="59"/>
      <c r="C23" s="200" t="s">
        <v>49</v>
      </c>
      <c r="D23" s="201"/>
      <c r="E23" s="62" t="s">
        <v>39</v>
      </c>
      <c r="F23" s="63"/>
      <c r="G23" s="64">
        <v>-1</v>
      </c>
      <c r="H23" s="65">
        <f>IF(F23=" "," ",F23*G23)</f>
        <v>0</v>
      </c>
      <c r="I23" s="52"/>
      <c r="J23" s="53"/>
      <c r="K23" s="54">
        <f t="shared" ref="K23:K43" si="9">IF(F23=" "," ",F23*I23)</f>
        <v>0</v>
      </c>
      <c r="L23" s="53">
        <f t="shared" ref="L23:L43" si="10">IF(F23=" "," ",F23*J23)</f>
        <v>0</v>
      </c>
      <c r="M23" s="78"/>
      <c r="N23" s="79"/>
      <c r="O23" s="78"/>
      <c r="P23" s="79"/>
      <c r="Q23" s="80"/>
      <c r="R23" s="79"/>
    </row>
    <row r="24" spans="2:22" ht="12.75" customHeight="1" x14ac:dyDescent="0.2">
      <c r="B24" s="66"/>
      <c r="C24" s="182" t="s">
        <v>50</v>
      </c>
      <c r="D24" s="183"/>
      <c r="E24" s="67" t="s">
        <v>39</v>
      </c>
      <c r="F24" s="68"/>
      <c r="G24" s="69">
        <v>0</v>
      </c>
      <c r="H24" s="70">
        <f t="shared" si="0"/>
        <v>0</v>
      </c>
      <c r="I24" s="52"/>
      <c r="J24" s="53"/>
      <c r="K24" s="54">
        <f t="shared" si="9"/>
        <v>0</v>
      </c>
      <c r="L24" s="53">
        <f t="shared" si="10"/>
        <v>0</v>
      </c>
      <c r="M24" s="78"/>
      <c r="N24" s="79"/>
      <c r="O24" s="78"/>
      <c r="P24" s="79"/>
      <c r="Q24" s="80"/>
      <c r="R24" s="79"/>
    </row>
    <row r="25" spans="2:22" ht="22.5" x14ac:dyDescent="0.2">
      <c r="B25" s="66"/>
      <c r="C25" s="175" t="s">
        <v>143</v>
      </c>
      <c r="D25" s="61" t="s">
        <v>131</v>
      </c>
      <c r="E25" s="74" t="s">
        <v>0</v>
      </c>
      <c r="F25" s="75">
        <v>200.2</v>
      </c>
      <c r="G25" s="76">
        <v>78.590400000000002</v>
      </c>
      <c r="H25" s="77">
        <f t="shared" si="0"/>
        <v>15733.79808</v>
      </c>
      <c r="I25" s="52"/>
      <c r="J25" s="53"/>
      <c r="K25" s="54">
        <f t="shared" si="9"/>
        <v>0</v>
      </c>
      <c r="L25" s="53">
        <f t="shared" si="10"/>
        <v>0</v>
      </c>
      <c r="M25" s="78"/>
      <c r="N25" s="79"/>
      <c r="O25" s="78"/>
      <c r="P25" s="79"/>
      <c r="Q25" s="80"/>
      <c r="R25" s="79"/>
      <c r="V25" s="14">
        <v>78.590400000000002</v>
      </c>
    </row>
    <row r="26" spans="2:22" x14ac:dyDescent="0.2">
      <c r="B26" s="193" t="s">
        <v>108</v>
      </c>
      <c r="C26" s="194"/>
      <c r="D26" s="194"/>
      <c r="E26" s="194"/>
      <c r="F26" s="84"/>
      <c r="G26" s="161"/>
      <c r="H26" s="162">
        <f>SUM(H16:H25)</f>
        <v>16191.92288</v>
      </c>
      <c r="I26" s="52"/>
      <c r="J26" s="53"/>
      <c r="K26" s="54">
        <f t="shared" ref="K26" si="11">IF(F26=" "," ",F26*I26)</f>
        <v>0</v>
      </c>
      <c r="L26" s="53">
        <f t="shared" ref="L26" si="12">IF(F26=" "," ",F26*J26)</f>
        <v>0</v>
      </c>
      <c r="M26" s="85">
        <f>SUMIF(M16:M25,"x",$K$16:$K$25)</f>
        <v>37.4</v>
      </c>
      <c r="N26" s="85">
        <f>SUMIF(N16:N25,"x",$L$16:$L$25)</f>
        <v>0</v>
      </c>
      <c r="O26" s="85">
        <f>SUMIF(O16:O25,"x",$K$16:$K$25)</f>
        <v>0</v>
      </c>
      <c r="P26" s="85">
        <f>SUMIF(P16:P25,"x",$L$16:$L$25)</f>
        <v>0</v>
      </c>
      <c r="Q26" s="85">
        <f>SUMIF(Q16:Q25,"x",$K$16:$K$25)</f>
        <v>0</v>
      </c>
      <c r="R26" s="86">
        <f>SUMIF(R16:R25,"x",$L$16:$L$25)</f>
        <v>0</v>
      </c>
    </row>
    <row r="27" spans="2:22" x14ac:dyDescent="0.2">
      <c r="B27" s="152"/>
      <c r="C27" s="153"/>
      <c r="D27" s="154" t="s">
        <v>115</v>
      </c>
      <c r="E27" s="155"/>
      <c r="F27" s="156"/>
      <c r="G27" s="157"/>
      <c r="H27" s="158"/>
      <c r="I27" s="52"/>
      <c r="J27" s="53"/>
      <c r="K27" s="54">
        <f t="shared" si="9"/>
        <v>0</v>
      </c>
      <c r="L27" s="53">
        <f t="shared" si="10"/>
        <v>0</v>
      </c>
      <c r="M27" s="78"/>
      <c r="N27" s="79"/>
      <c r="O27" s="78"/>
      <c r="P27" s="79"/>
      <c r="Q27" s="80"/>
      <c r="R27" s="79"/>
    </row>
    <row r="28" spans="2:22" ht="12.75" customHeight="1" x14ac:dyDescent="0.2">
      <c r="B28" s="66"/>
      <c r="C28" s="198" t="s">
        <v>121</v>
      </c>
      <c r="D28" s="199"/>
      <c r="E28" s="67" t="s">
        <v>39</v>
      </c>
      <c r="F28" s="68"/>
      <c r="G28" s="69">
        <v>0</v>
      </c>
      <c r="H28" s="70">
        <v>0</v>
      </c>
      <c r="I28" s="52"/>
      <c r="J28" s="53"/>
      <c r="K28" s="87">
        <f t="shared" si="9"/>
        <v>0</v>
      </c>
      <c r="L28" s="89">
        <f t="shared" si="10"/>
        <v>0</v>
      </c>
      <c r="M28" s="78"/>
      <c r="N28" s="79"/>
      <c r="O28" s="78"/>
      <c r="P28" s="79"/>
      <c r="Q28" s="80"/>
      <c r="R28" s="79"/>
    </row>
    <row r="29" spans="2:22" ht="12.75" customHeight="1" x14ac:dyDescent="0.2">
      <c r="B29" s="66"/>
      <c r="C29" s="182" t="s">
        <v>116</v>
      </c>
      <c r="D29" s="183"/>
      <c r="E29" s="67" t="s">
        <v>39</v>
      </c>
      <c r="F29" s="68"/>
      <c r="G29" s="69">
        <v>0</v>
      </c>
      <c r="H29" s="70">
        <v>0</v>
      </c>
      <c r="I29" s="52"/>
      <c r="J29" s="53"/>
      <c r="K29" s="87">
        <f t="shared" si="9"/>
        <v>0</v>
      </c>
      <c r="L29" s="89">
        <f t="shared" si="10"/>
        <v>0</v>
      </c>
      <c r="M29" s="78"/>
      <c r="N29" s="79"/>
      <c r="O29" s="78"/>
      <c r="P29" s="79"/>
      <c r="Q29" s="80"/>
      <c r="R29" s="79"/>
    </row>
    <row r="30" spans="2:22" x14ac:dyDescent="0.2">
      <c r="B30" s="66"/>
      <c r="C30" s="60" t="s">
        <v>180</v>
      </c>
      <c r="D30" s="61" t="s">
        <v>120</v>
      </c>
      <c r="E30" s="74" t="s">
        <v>113</v>
      </c>
      <c r="F30" s="75">
        <v>1</v>
      </c>
      <c r="G30" s="76">
        <v>439.12959999999998</v>
      </c>
      <c r="H30" s="77">
        <v>392.08</v>
      </c>
      <c r="I30" s="52">
        <v>26.1</v>
      </c>
      <c r="J30" s="53"/>
      <c r="K30" s="87">
        <f t="shared" si="9"/>
        <v>26.1</v>
      </c>
      <c r="L30" s="89">
        <f t="shared" si="10"/>
        <v>0</v>
      </c>
      <c r="M30" s="78" t="s">
        <v>112</v>
      </c>
      <c r="N30" s="79"/>
      <c r="O30" s="78"/>
      <c r="P30" s="79"/>
      <c r="Q30" s="80"/>
      <c r="R30" s="79"/>
      <c r="V30" s="14">
        <v>439.12959999999998</v>
      </c>
    </row>
    <row r="31" spans="2:22" ht="12.75" customHeight="1" x14ac:dyDescent="0.2">
      <c r="B31" s="66"/>
      <c r="C31" s="182" t="s">
        <v>126</v>
      </c>
      <c r="D31" s="183"/>
      <c r="E31" s="67" t="s">
        <v>39</v>
      </c>
      <c r="F31" s="68"/>
      <c r="G31" s="69">
        <v>0</v>
      </c>
      <c r="H31" s="70">
        <v>0</v>
      </c>
      <c r="I31" s="52"/>
      <c r="J31" s="53"/>
      <c r="K31" s="87">
        <f t="shared" si="9"/>
        <v>0</v>
      </c>
      <c r="L31" s="89">
        <f t="shared" si="10"/>
        <v>0</v>
      </c>
      <c r="M31" s="78"/>
      <c r="N31" s="79"/>
      <c r="O31" s="78"/>
      <c r="P31" s="79"/>
      <c r="Q31" s="80"/>
      <c r="R31" s="79"/>
    </row>
    <row r="32" spans="2:22" ht="12.75" customHeight="1" x14ac:dyDescent="0.2">
      <c r="B32" s="66"/>
      <c r="C32" s="182" t="s">
        <v>45</v>
      </c>
      <c r="D32" s="183"/>
      <c r="E32" s="67" t="s">
        <v>39</v>
      </c>
      <c r="F32" s="68"/>
      <c r="G32" s="69">
        <v>0</v>
      </c>
      <c r="H32" s="70">
        <v>0</v>
      </c>
      <c r="I32" s="52"/>
      <c r="J32" s="53"/>
      <c r="K32" s="87">
        <f t="shared" si="9"/>
        <v>0</v>
      </c>
      <c r="L32" s="89">
        <f t="shared" si="10"/>
        <v>0</v>
      </c>
      <c r="M32" s="78"/>
      <c r="N32" s="79"/>
      <c r="O32" s="78"/>
      <c r="P32" s="79"/>
      <c r="Q32" s="80"/>
      <c r="R32" s="79"/>
    </row>
    <row r="33" spans="1:22" ht="22.5" x14ac:dyDescent="0.2">
      <c r="B33" s="66"/>
      <c r="C33" s="175" t="s">
        <v>145</v>
      </c>
      <c r="D33" s="61" t="s">
        <v>127</v>
      </c>
      <c r="E33" s="74" t="s">
        <v>41</v>
      </c>
      <c r="F33" s="75">
        <v>16</v>
      </c>
      <c r="G33" s="76">
        <v>3.2704</v>
      </c>
      <c r="H33" s="77">
        <v>46.72</v>
      </c>
      <c r="I33" s="52">
        <v>0.17499999999999999</v>
      </c>
      <c r="J33" s="53"/>
      <c r="K33" s="87">
        <f t="shared" si="9"/>
        <v>2.8</v>
      </c>
      <c r="L33" s="89">
        <f t="shared" si="10"/>
        <v>0</v>
      </c>
      <c r="M33" s="78" t="s">
        <v>112</v>
      </c>
      <c r="N33" s="79"/>
      <c r="O33" s="78"/>
      <c r="P33" s="79"/>
      <c r="Q33" s="80"/>
      <c r="R33" s="79"/>
      <c r="V33" s="14">
        <v>3.2704</v>
      </c>
    </row>
    <row r="34" spans="1:22" ht="12.75" customHeight="1" x14ac:dyDescent="0.2">
      <c r="B34" s="66"/>
      <c r="C34" s="182" t="s">
        <v>46</v>
      </c>
      <c r="D34" s="183"/>
      <c r="E34" s="67" t="s">
        <v>39</v>
      </c>
      <c r="F34" s="68"/>
      <c r="G34" s="69">
        <v>0</v>
      </c>
      <c r="H34" s="70">
        <v>0</v>
      </c>
      <c r="I34" s="52"/>
      <c r="J34" s="53"/>
      <c r="K34" s="87">
        <f t="shared" si="9"/>
        <v>0</v>
      </c>
      <c r="L34" s="89">
        <f t="shared" si="10"/>
        <v>0</v>
      </c>
      <c r="M34" s="78"/>
      <c r="N34" s="79"/>
      <c r="O34" s="78"/>
      <c r="P34" s="79"/>
      <c r="Q34" s="80"/>
      <c r="R34" s="79"/>
    </row>
    <row r="35" spans="1:22" ht="22.5" x14ac:dyDescent="0.2">
      <c r="B35" s="66"/>
      <c r="C35" s="175" t="s">
        <v>146</v>
      </c>
      <c r="D35" s="61" t="s">
        <v>128</v>
      </c>
      <c r="E35" s="74" t="s">
        <v>41</v>
      </c>
      <c r="F35" s="75">
        <v>4</v>
      </c>
      <c r="G35" s="76">
        <v>1.4896</v>
      </c>
      <c r="H35" s="77">
        <v>5.32</v>
      </c>
      <c r="I35" s="52">
        <v>0.03</v>
      </c>
      <c r="J35" s="53"/>
      <c r="K35" s="87">
        <f t="shared" si="9"/>
        <v>0.12</v>
      </c>
      <c r="L35" s="89">
        <f t="shared" si="10"/>
        <v>0</v>
      </c>
      <c r="M35" s="81" t="s">
        <v>112</v>
      </c>
      <c r="N35" s="82"/>
      <c r="O35" s="81"/>
      <c r="P35" s="82"/>
      <c r="Q35" s="83"/>
      <c r="R35" s="82"/>
      <c r="V35" s="14">
        <v>1.4896</v>
      </c>
    </row>
    <row r="36" spans="1:22" ht="12.75" customHeight="1" x14ac:dyDescent="0.2">
      <c r="B36" s="66"/>
      <c r="C36" s="182" t="s">
        <v>47</v>
      </c>
      <c r="D36" s="183"/>
      <c r="E36" s="67" t="s">
        <v>39</v>
      </c>
      <c r="F36" s="68"/>
      <c r="G36" s="69">
        <v>0</v>
      </c>
      <c r="H36" s="70">
        <v>0</v>
      </c>
      <c r="I36" s="52"/>
      <c r="J36" s="53"/>
      <c r="K36" s="87">
        <f t="shared" ref="K36:K37" si="13">IF(F36=" "," ",F36*I36)</f>
        <v>0</v>
      </c>
      <c r="L36" s="89">
        <f t="shared" ref="L36:L37" si="14">IF(F36=" "," ",F36*J36)</f>
        <v>0</v>
      </c>
      <c r="M36" s="81"/>
      <c r="N36" s="82"/>
      <c r="O36" s="81"/>
      <c r="P36" s="82"/>
      <c r="Q36" s="83"/>
      <c r="R36" s="82"/>
    </row>
    <row r="37" spans="1:22" ht="22.5" x14ac:dyDescent="0.2">
      <c r="B37" s="66"/>
      <c r="C37" s="175" t="s">
        <v>147</v>
      </c>
      <c r="D37" s="61" t="s">
        <v>129</v>
      </c>
      <c r="E37" s="74" t="s">
        <v>41</v>
      </c>
      <c r="F37" s="75">
        <v>1</v>
      </c>
      <c r="G37" s="76">
        <v>233.85600000000002</v>
      </c>
      <c r="H37" s="77">
        <v>208.8</v>
      </c>
      <c r="I37" s="52">
        <v>9</v>
      </c>
      <c r="J37" s="53"/>
      <c r="K37" s="87">
        <f t="shared" si="13"/>
        <v>9</v>
      </c>
      <c r="L37" s="89">
        <f t="shared" si="14"/>
        <v>0</v>
      </c>
      <c r="M37" s="81" t="s">
        <v>112</v>
      </c>
      <c r="N37" s="82"/>
      <c r="O37" s="81"/>
      <c r="P37" s="82"/>
      <c r="Q37" s="83"/>
      <c r="R37" s="82"/>
      <c r="S37" s="139"/>
      <c r="V37" s="14">
        <v>233.85600000000002</v>
      </c>
    </row>
    <row r="38" spans="1:22" ht="12.75" customHeight="1" x14ac:dyDescent="0.2">
      <c r="B38" s="66"/>
      <c r="C38" s="182" t="s">
        <v>48</v>
      </c>
      <c r="D38" s="183"/>
      <c r="E38" s="67" t="s">
        <v>39</v>
      </c>
      <c r="F38" s="68"/>
      <c r="G38" s="69">
        <v>0</v>
      </c>
      <c r="H38" s="70">
        <v>0</v>
      </c>
      <c r="I38" s="52"/>
      <c r="J38" s="53"/>
      <c r="K38" s="87">
        <f t="shared" si="9"/>
        <v>0</v>
      </c>
      <c r="L38" s="89">
        <f t="shared" si="10"/>
        <v>0</v>
      </c>
      <c r="M38" s="81"/>
      <c r="N38" s="82"/>
      <c r="O38" s="81"/>
      <c r="P38" s="82"/>
      <c r="Q38" s="83"/>
      <c r="R38" s="82"/>
    </row>
    <row r="39" spans="1:22" ht="22.5" x14ac:dyDescent="0.2">
      <c r="B39" s="66"/>
      <c r="C39" s="179" t="s">
        <v>148</v>
      </c>
      <c r="D39" s="61" t="s">
        <v>130</v>
      </c>
      <c r="E39" s="136" t="s">
        <v>41</v>
      </c>
      <c r="F39" s="137">
        <v>1</v>
      </c>
      <c r="G39" s="76">
        <v>277.08800000000002</v>
      </c>
      <c r="H39" s="138">
        <v>247.4</v>
      </c>
      <c r="I39" s="52">
        <v>5.8</v>
      </c>
      <c r="J39" s="53"/>
      <c r="K39" s="87">
        <f t="shared" si="9"/>
        <v>5.8</v>
      </c>
      <c r="L39" s="89">
        <f t="shared" si="10"/>
        <v>0</v>
      </c>
      <c r="M39" s="81" t="s">
        <v>112</v>
      </c>
      <c r="N39" s="82"/>
      <c r="O39" s="81"/>
      <c r="P39" s="82"/>
      <c r="Q39" s="83"/>
      <c r="R39" s="82"/>
      <c r="S39" s="139"/>
      <c r="V39" s="14">
        <v>277.08800000000002</v>
      </c>
    </row>
    <row r="40" spans="1:22" ht="12.75" customHeight="1" x14ac:dyDescent="0.2">
      <c r="B40" s="66"/>
      <c r="C40" s="182" t="s">
        <v>49</v>
      </c>
      <c r="D40" s="183"/>
      <c r="E40" s="67" t="s">
        <v>39</v>
      </c>
      <c r="F40" s="68"/>
      <c r="G40" s="69">
        <v>0</v>
      </c>
      <c r="H40" s="70">
        <v>0</v>
      </c>
      <c r="I40" s="52"/>
      <c r="J40" s="53"/>
      <c r="K40" s="87">
        <f t="shared" ref="K40:K42" si="15">IF(F40=" "," ",F40*I40)</f>
        <v>0</v>
      </c>
      <c r="L40" s="89">
        <f t="shared" ref="L40:L42" si="16">IF(F40=" "," ",F40*J40)</f>
        <v>0</v>
      </c>
      <c r="M40" s="81"/>
      <c r="N40" s="82"/>
      <c r="O40" s="81"/>
      <c r="P40" s="82"/>
      <c r="Q40" s="83"/>
      <c r="R40" s="82"/>
    </row>
    <row r="41" spans="1:22" ht="12.75" customHeight="1" x14ac:dyDescent="0.2">
      <c r="B41" s="66"/>
      <c r="C41" s="182" t="s">
        <v>51</v>
      </c>
      <c r="D41" s="183"/>
      <c r="E41" s="67" t="s">
        <v>39</v>
      </c>
      <c r="F41" s="68"/>
      <c r="G41" s="69">
        <v>0</v>
      </c>
      <c r="H41" s="70">
        <v>0</v>
      </c>
      <c r="I41" s="52"/>
      <c r="J41" s="53"/>
      <c r="K41" s="87">
        <f t="shared" si="15"/>
        <v>0</v>
      </c>
      <c r="L41" s="89">
        <f t="shared" si="16"/>
        <v>0</v>
      </c>
      <c r="M41" s="81"/>
      <c r="N41" s="82"/>
      <c r="O41" s="81"/>
      <c r="P41" s="82"/>
      <c r="Q41" s="83"/>
      <c r="R41" s="82"/>
    </row>
    <row r="42" spans="1:22" ht="22.5" x14ac:dyDescent="0.2">
      <c r="B42" s="66"/>
      <c r="C42" s="179" t="s">
        <v>149</v>
      </c>
      <c r="D42" s="61" t="s">
        <v>132</v>
      </c>
      <c r="E42" s="136" t="s">
        <v>41</v>
      </c>
      <c r="F42" s="137">
        <v>1</v>
      </c>
      <c r="G42" s="76">
        <v>60.894399999999997</v>
      </c>
      <c r="H42" s="138">
        <v>54.37</v>
      </c>
      <c r="I42" s="52"/>
      <c r="J42" s="53"/>
      <c r="K42" s="87">
        <f t="shared" si="15"/>
        <v>0</v>
      </c>
      <c r="L42" s="89">
        <f t="shared" si="16"/>
        <v>0</v>
      </c>
      <c r="M42" s="81" t="s">
        <v>112</v>
      </c>
      <c r="N42" s="82"/>
      <c r="O42" s="81"/>
      <c r="P42" s="82"/>
      <c r="Q42" s="83"/>
      <c r="R42" s="82"/>
      <c r="S42" s="139"/>
      <c r="V42" s="14">
        <v>60.894399999999997</v>
      </c>
    </row>
    <row r="43" spans="1:22" ht="13.5" thickBot="1" x14ac:dyDescent="0.25">
      <c r="B43" s="193" t="s">
        <v>117</v>
      </c>
      <c r="C43" s="194"/>
      <c r="D43" s="194"/>
      <c r="E43" s="194"/>
      <c r="F43" s="84"/>
      <c r="G43" s="161"/>
      <c r="H43" s="162">
        <f>SUM(H28:H42)</f>
        <v>954.68999999999994</v>
      </c>
      <c r="I43" s="52"/>
      <c r="J43" s="53"/>
      <c r="K43" s="54">
        <f t="shared" si="9"/>
        <v>0</v>
      </c>
      <c r="L43" s="53">
        <f t="shared" si="10"/>
        <v>0</v>
      </c>
      <c r="M43" s="85">
        <f>SUMIF(M28:M39,"x",$K$28:$K$39)</f>
        <v>43.82</v>
      </c>
      <c r="N43" s="85">
        <f>SUMIF(N28:N39,"x",$L$28:$L$39)</f>
        <v>0</v>
      </c>
      <c r="O43" s="85">
        <f>SUMIF(O28:O39,"x",$K$28:$K$39)</f>
        <v>0</v>
      </c>
      <c r="P43" s="85">
        <f>SUMIF(P28:P39,"x",$L$28:$L$39)</f>
        <v>0</v>
      </c>
      <c r="Q43" s="85">
        <f>SUMIF(Q28:Q39,"x",$K$28:$K$39)</f>
        <v>0</v>
      </c>
      <c r="R43" s="86">
        <f>SUMIF(R28:R39,"x",$L$28:$L$39)</f>
        <v>0</v>
      </c>
    </row>
    <row r="44" spans="1:22" ht="14.25" hidden="1" thickTop="1" thickBot="1" x14ac:dyDescent="0.25">
      <c r="B44" s="193" t="s">
        <v>119</v>
      </c>
      <c r="C44" s="194"/>
      <c r="D44" s="194"/>
      <c r="E44" s="194"/>
      <c r="F44" s="84"/>
      <c r="G44" s="161"/>
      <c r="H44" s="162">
        <f>H43+H26</f>
        <v>17146.612880000001</v>
      </c>
      <c r="I44" s="206" t="s">
        <v>13</v>
      </c>
      <c r="J44" s="207"/>
      <c r="K44" s="90">
        <f>SUM(K13:K42)</f>
        <v>81.22</v>
      </c>
      <c r="L44" s="91">
        <f>SUM(L13:L42)</f>
        <v>0</v>
      </c>
    </row>
    <row r="45" spans="1:22" ht="14.25" thickTop="1" thickBot="1" x14ac:dyDescent="0.25">
      <c r="B45" s="191" t="s">
        <v>119</v>
      </c>
      <c r="C45" s="192"/>
      <c r="D45" s="192"/>
      <c r="E45" s="192"/>
      <c r="F45" s="92"/>
      <c r="G45" s="140"/>
      <c r="H45" s="141">
        <f>H43+H26</f>
        <v>17146.612880000001</v>
      </c>
      <c r="I45" s="206" t="s">
        <v>13</v>
      </c>
      <c r="J45" s="207"/>
      <c r="K45" s="90">
        <f>SUM(K14:K43)</f>
        <v>81.22</v>
      </c>
      <c r="L45" s="91">
        <f>SUM(L14:L43)</f>
        <v>0</v>
      </c>
    </row>
    <row r="46" spans="1:22" ht="13.5" thickTop="1" x14ac:dyDescent="0.2">
      <c r="A46" s="168"/>
      <c r="B46" s="163"/>
      <c r="C46" s="163"/>
      <c r="D46" s="184"/>
      <c r="E46" s="184"/>
      <c r="F46" s="164"/>
      <c r="G46" s="165"/>
      <c r="H46" s="165"/>
      <c r="I46" s="169"/>
    </row>
    <row r="47" spans="1:22" x14ac:dyDescent="0.2">
      <c r="B47" s="166"/>
      <c r="C47" s="167"/>
      <c r="D47" s="167"/>
      <c r="E47" s="17"/>
      <c r="F47" s="166"/>
      <c r="G47" s="167"/>
      <c r="H47" s="167"/>
    </row>
    <row r="48" spans="1:22" x14ac:dyDescent="0.2">
      <c r="B48" s="166"/>
      <c r="C48" s="167"/>
      <c r="D48" s="167"/>
      <c r="E48" s="17"/>
      <c r="F48" s="166"/>
      <c r="G48" s="167"/>
      <c r="H48" s="167"/>
    </row>
    <row r="49" spans="2:8" x14ac:dyDescent="0.2">
      <c r="B49" s="166"/>
      <c r="C49" s="167"/>
      <c r="D49" s="167"/>
      <c r="E49" s="17"/>
      <c r="F49" s="166"/>
      <c r="G49" s="167"/>
      <c r="H49" s="167"/>
    </row>
    <row r="50" spans="2:8" x14ac:dyDescent="0.2">
      <c r="B50" s="166"/>
      <c r="C50" s="167"/>
      <c r="D50" s="167"/>
      <c r="E50" s="17"/>
      <c r="F50" s="166"/>
      <c r="G50" s="167"/>
      <c r="H50" s="167"/>
    </row>
    <row r="51" spans="2:8" x14ac:dyDescent="0.2">
      <c r="B51" s="166"/>
      <c r="C51" s="167"/>
      <c r="D51" s="167"/>
      <c r="E51" s="17"/>
      <c r="F51" s="166"/>
      <c r="G51" s="167"/>
      <c r="H51" s="167"/>
    </row>
    <row r="52" spans="2:8" x14ac:dyDescent="0.2">
      <c r="B52" s="166"/>
      <c r="C52" s="167"/>
      <c r="D52" s="167"/>
      <c r="E52" s="17"/>
      <c r="F52" s="166"/>
      <c r="G52" s="167"/>
      <c r="H52" s="167"/>
    </row>
  </sheetData>
  <mergeCells count="27">
    <mergeCell ref="M12:N12"/>
    <mergeCell ref="O12:P12"/>
    <mergeCell ref="Q12:R12"/>
    <mergeCell ref="I11:J11"/>
    <mergeCell ref="I45:J45"/>
    <mergeCell ref="I44:J44"/>
    <mergeCell ref="D46:E46"/>
    <mergeCell ref="G1:H1"/>
    <mergeCell ref="G11:H12"/>
    <mergeCell ref="B45:E45"/>
    <mergeCell ref="B26:E26"/>
    <mergeCell ref="B43:E43"/>
    <mergeCell ref="B44:E44"/>
    <mergeCell ref="F7:H7"/>
    <mergeCell ref="C16:D16"/>
    <mergeCell ref="C21:D21"/>
    <mergeCell ref="C28:D28"/>
    <mergeCell ref="C29:D29"/>
    <mergeCell ref="C23:D23"/>
    <mergeCell ref="C24:D24"/>
    <mergeCell ref="C31:D31"/>
    <mergeCell ref="C32:D32"/>
    <mergeCell ref="C34:D34"/>
    <mergeCell ref="C36:D36"/>
    <mergeCell ref="C38:D38"/>
    <mergeCell ref="C41:D41"/>
    <mergeCell ref="C40:D40"/>
  </mergeCells>
  <phoneticPr fontId="9" type="noConversion"/>
  <conditionalFormatting sqref="C25 C27 C30 C33 C35 C37 C42 C39">
    <cfRule type="expression" dxfId="47" priority="486" stopIfTrue="1">
      <formula>E25=" "</formula>
    </cfRule>
  </conditionalFormatting>
  <conditionalFormatting sqref="B23:B25 B27:B42">
    <cfRule type="expression" dxfId="46" priority="488" stopIfTrue="1">
      <formula>E23=" "</formula>
    </cfRule>
  </conditionalFormatting>
  <conditionalFormatting sqref="E23 G23 D25:E25 G25:G43 E27:E42 D27 D30 D33 D35 D37 D42 D39">
    <cfRule type="expression" dxfId="45" priority="593" stopIfTrue="1">
      <formula>E23=" "</formula>
    </cfRule>
  </conditionalFormatting>
  <conditionalFormatting sqref="B23">
    <cfRule type="expression" dxfId="44" priority="462" stopIfTrue="1">
      <formula>E23=" "</formula>
    </cfRule>
  </conditionalFormatting>
  <conditionalFormatting sqref="D27">
    <cfRule type="expression" dxfId="43" priority="185" stopIfTrue="1">
      <formula>E27=" "</formula>
    </cfRule>
  </conditionalFormatting>
  <conditionalFormatting sqref="G29 E29">
    <cfRule type="expression" dxfId="42" priority="181" stopIfTrue="1">
      <formula>F29=" "</formula>
    </cfRule>
  </conditionalFormatting>
  <conditionalFormatting sqref="G26">
    <cfRule type="expression" dxfId="41" priority="150" stopIfTrue="1">
      <formula>H26=" "</formula>
    </cfRule>
  </conditionalFormatting>
  <conditionalFormatting sqref="G26">
    <cfRule type="expression" dxfId="40" priority="146" stopIfTrue="1">
      <formula>H26=" "</formula>
    </cfRule>
  </conditionalFormatting>
  <conditionalFormatting sqref="C17:C18">
    <cfRule type="expression" dxfId="39" priority="38" stopIfTrue="1">
      <formula>E17=" "</formula>
    </cfRule>
  </conditionalFormatting>
  <conditionalFormatting sqref="B16:B18">
    <cfRule type="expression" dxfId="38" priority="37" stopIfTrue="1">
      <formula>E16=" "</formula>
    </cfRule>
  </conditionalFormatting>
  <conditionalFormatting sqref="D17 G16 D18:E18 G18 E16">
    <cfRule type="expression" dxfId="37" priority="35" stopIfTrue="1">
      <formula>E16=" "</formula>
    </cfRule>
  </conditionalFormatting>
  <conditionalFormatting sqref="B16">
    <cfRule type="expression" dxfId="36" priority="32" stopIfTrue="1">
      <formula>E16=" "</formula>
    </cfRule>
  </conditionalFormatting>
  <conditionalFormatting sqref="C19:C20 C22">
    <cfRule type="expression" dxfId="35" priority="29" stopIfTrue="1">
      <formula>E19=" "</formula>
    </cfRule>
  </conditionalFormatting>
  <conditionalFormatting sqref="B19:B22">
    <cfRule type="expression" dxfId="34" priority="28" stopIfTrue="1">
      <formula>E19=" "</formula>
    </cfRule>
  </conditionalFormatting>
  <conditionalFormatting sqref="G20:G22 E20:E22 D19:D20 D22">
    <cfRule type="expression" dxfId="33" priority="26" stopIfTrue="1">
      <formula>E19=" "</formula>
    </cfRule>
  </conditionalFormatting>
  <conditionalFormatting sqref="C18">
    <cfRule type="expression" dxfId="32" priority="11" stopIfTrue="1">
      <formula>E18=" "</formula>
    </cfRule>
  </conditionalFormatting>
  <conditionalFormatting sqref="C20">
    <cfRule type="expression" dxfId="31" priority="10" stopIfTrue="1">
      <formula>E20=" "</formula>
    </cfRule>
  </conditionalFormatting>
  <conditionalFormatting sqref="C22">
    <cfRule type="expression" dxfId="30" priority="9" stopIfTrue="1">
      <formula>E22=" "</formula>
    </cfRule>
  </conditionalFormatting>
  <conditionalFormatting sqref="C25">
    <cfRule type="expression" dxfId="29" priority="8" stopIfTrue="1">
      <formula>E25=" "</formula>
    </cfRule>
  </conditionalFormatting>
  <conditionalFormatting sqref="C30">
    <cfRule type="expression" dxfId="28" priority="7" stopIfTrue="1">
      <formula>E30=" "</formula>
    </cfRule>
  </conditionalFormatting>
  <conditionalFormatting sqref="G44">
    <cfRule type="expression" dxfId="27" priority="1" stopIfTrue="1">
      <formula>H44=" "</formula>
    </cfRule>
  </conditionalFormatting>
  <printOptions horizontalCentered="1"/>
  <pageMargins left="0.59055118110236227" right="0.39370078740157483" top="0.70866141732283472" bottom="0.59055118110236227" header="0.19685039370078741" footer="0.19685039370078741"/>
  <pageSetup paperSize="9" scale="91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>
    <tabColor rgb="FF00B050"/>
    <pageSetUpPr fitToPage="1"/>
  </sheetPr>
  <dimension ref="A1:L104"/>
  <sheetViews>
    <sheetView showGridLines="0" view="pageBreakPreview" topLeftCell="A75" zoomScaleSheetLayoutView="100" workbookViewId="0">
      <selection activeCell="B3" sqref="B3"/>
    </sheetView>
  </sheetViews>
  <sheetFormatPr defaultColWidth="11.42578125" defaultRowHeight="12.75" x14ac:dyDescent="0.2"/>
  <cols>
    <col min="1" max="1" width="5.140625" style="4" customWidth="1"/>
    <col min="2" max="2" width="7.85546875" style="93" customWidth="1"/>
    <col min="3" max="3" width="8.42578125" style="14" customWidth="1"/>
    <col min="4" max="4" width="57.7109375" style="119" customWidth="1"/>
    <col min="5" max="5" width="6.140625" style="3" customWidth="1"/>
    <col min="6" max="6" width="7.7109375" style="93" customWidth="1"/>
    <col min="7" max="7" width="8.7109375" style="14" customWidth="1"/>
    <col min="8" max="8" width="9.28515625" style="14" bestFit="1" customWidth="1"/>
    <col min="9" max="10" width="11.42578125" style="14"/>
    <col min="11" max="11" width="11.42578125" style="14" customWidth="1"/>
    <col min="12" max="16384" width="11.42578125" style="14"/>
  </cols>
  <sheetData>
    <row r="1" spans="1:12" ht="16.5" thickTop="1" x14ac:dyDescent="0.2">
      <c r="C1" s="6"/>
      <c r="D1" s="7"/>
      <c r="E1" s="8"/>
      <c r="F1" s="9"/>
      <c r="G1" s="185"/>
      <c r="H1" s="186"/>
    </row>
    <row r="2" spans="1:12" x14ac:dyDescent="0.2">
      <c r="C2" s="16"/>
      <c r="D2" s="16"/>
      <c r="E2" s="17"/>
      <c r="F2" s="18"/>
      <c r="G2" s="19"/>
      <c r="H2" s="20"/>
    </row>
    <row r="3" spans="1:12" ht="13.5" thickBot="1" x14ac:dyDescent="0.25">
      <c r="C3" s="16"/>
      <c r="D3" s="16"/>
      <c r="E3" s="17"/>
      <c r="F3" s="18"/>
      <c r="G3" s="19"/>
      <c r="H3" s="20"/>
    </row>
    <row r="4" spans="1:12" ht="13.5" thickTop="1" x14ac:dyDescent="0.2">
      <c r="B4" s="5" t="s">
        <v>14</v>
      </c>
      <c r="C4" s="21"/>
      <c r="D4" s="22"/>
      <c r="E4" s="23"/>
      <c r="F4" s="2"/>
      <c r="G4" s="19"/>
      <c r="H4" s="20"/>
      <c r="L4" s="181"/>
    </row>
    <row r="5" spans="1:12" x14ac:dyDescent="0.2">
      <c r="B5" s="15" t="s">
        <v>88</v>
      </c>
      <c r="C5" s="21"/>
      <c r="D5" s="22"/>
      <c r="E5" s="23"/>
      <c r="F5" s="2"/>
      <c r="G5" s="19"/>
      <c r="H5" s="20"/>
    </row>
    <row r="6" spans="1:12" x14ac:dyDescent="0.2">
      <c r="B6" s="24" t="s">
        <v>15</v>
      </c>
      <c r="C6" s="173" t="str">
        <f>'ORÇ MATERIAIS'!C6</f>
        <v>SAA FORMOSO</v>
      </c>
      <c r="D6" s="25"/>
      <c r="E6" s="26" t="s">
        <v>16</v>
      </c>
      <c r="F6" s="94"/>
      <c r="G6" s="145">
        <v>0.26529999999999998</v>
      </c>
      <c r="H6" s="95"/>
    </row>
    <row r="7" spans="1:12" x14ac:dyDescent="0.2">
      <c r="B7" s="30" t="s">
        <v>17</v>
      </c>
      <c r="C7" s="174" t="str">
        <f>'ORÇ MATERIAIS'!C7</f>
        <v>ADUTORA DE ÁGUA BRUTA</v>
      </c>
      <c r="D7" s="31"/>
      <c r="E7" s="32" t="s">
        <v>87</v>
      </c>
      <c r="F7" s="195" t="s">
        <v>136</v>
      </c>
      <c r="G7" s="196"/>
      <c r="H7" s="197"/>
    </row>
    <row r="8" spans="1:12" x14ac:dyDescent="0.2">
      <c r="B8" s="30" t="s">
        <v>18</v>
      </c>
      <c r="C8" s="174" t="str">
        <f>'ORÇ MATERIAIS'!C8</f>
        <v>BOM JESUS DA LAPA</v>
      </c>
      <c r="D8" s="31"/>
      <c r="E8" s="32" t="s">
        <v>86</v>
      </c>
      <c r="F8" s="33"/>
      <c r="G8" s="34"/>
      <c r="H8" s="35"/>
    </row>
    <row r="9" spans="1:12" x14ac:dyDescent="0.2">
      <c r="B9" s="36" t="s">
        <v>179</v>
      </c>
      <c r="C9" s="22"/>
      <c r="D9" s="37"/>
      <c r="E9" s="32" t="s">
        <v>85</v>
      </c>
      <c r="F9" s="38"/>
      <c r="G9" s="39"/>
      <c r="H9" s="35"/>
    </row>
    <row r="10" spans="1:12" x14ac:dyDescent="0.2">
      <c r="B10" s="36"/>
      <c r="C10" s="22"/>
      <c r="D10" s="37"/>
      <c r="E10" s="40" t="s">
        <v>106</v>
      </c>
      <c r="F10" s="41"/>
      <c r="G10" s="1"/>
      <c r="H10" s="35"/>
    </row>
    <row r="11" spans="1:12" ht="5.25" customHeight="1" x14ac:dyDescent="0.2">
      <c r="B11" s="120"/>
      <c r="C11" s="121"/>
      <c r="D11" s="134"/>
      <c r="E11" s="123"/>
      <c r="F11" s="124"/>
      <c r="G11" s="187" t="s">
        <v>19</v>
      </c>
      <c r="H11" s="188"/>
    </row>
    <row r="12" spans="1:12" ht="11.25" customHeight="1" x14ac:dyDescent="0.2">
      <c r="B12" s="125" t="s">
        <v>20</v>
      </c>
      <c r="C12" s="126" t="s">
        <v>21</v>
      </c>
      <c r="D12" s="126" t="s">
        <v>22</v>
      </c>
      <c r="E12" s="127" t="s">
        <v>23</v>
      </c>
      <c r="F12" s="127" t="s">
        <v>24</v>
      </c>
      <c r="G12" s="189"/>
      <c r="H12" s="190"/>
    </row>
    <row r="13" spans="1:12" ht="11.25" customHeight="1" x14ac:dyDescent="0.2">
      <c r="A13" s="45"/>
      <c r="B13" s="128"/>
      <c r="C13" s="129"/>
      <c r="D13" s="135"/>
      <c r="E13" s="130"/>
      <c r="F13" s="131"/>
      <c r="G13" s="132" t="s">
        <v>25</v>
      </c>
      <c r="H13" s="133" t="s">
        <v>26</v>
      </c>
    </row>
    <row r="14" spans="1:12" x14ac:dyDescent="0.2">
      <c r="B14" s="146"/>
      <c r="C14" s="147" t="s">
        <v>39</v>
      </c>
      <c r="D14" s="160" t="str">
        <f>'ORÇ MATERIAIS'!D14</f>
        <v>ADUTORAS</v>
      </c>
      <c r="E14" s="148" t="s">
        <v>39</v>
      </c>
      <c r="F14" s="149" t="s">
        <v>39</v>
      </c>
      <c r="G14" s="150"/>
      <c r="H14" s="151" t="str">
        <f t="shared" ref="H14:H40" si="0">IF(F14=" "," ",F14*G14)</f>
        <v xml:space="preserve"> </v>
      </c>
    </row>
    <row r="15" spans="1:12" x14ac:dyDescent="0.2">
      <c r="B15" s="146"/>
      <c r="C15" s="147"/>
      <c r="D15" s="160" t="str">
        <f>'ORÇ MATERIAIS'!D15</f>
        <v>ADUTORA DE ÁGUA BRUTA</v>
      </c>
      <c r="E15" s="148"/>
      <c r="F15" s="149"/>
      <c r="G15" s="150"/>
      <c r="H15" s="151"/>
    </row>
    <row r="16" spans="1:12" x14ac:dyDescent="0.2">
      <c r="A16" s="96"/>
      <c r="B16" s="97"/>
      <c r="C16" s="198" t="s">
        <v>40</v>
      </c>
      <c r="D16" s="199"/>
      <c r="E16" s="98" t="s">
        <v>39</v>
      </c>
      <c r="F16" s="99"/>
      <c r="G16" s="100"/>
      <c r="H16" s="101"/>
    </row>
    <row r="17" spans="2:10" x14ac:dyDescent="0.2">
      <c r="B17" s="102"/>
      <c r="C17" s="200" t="s">
        <v>1</v>
      </c>
      <c r="D17" s="201"/>
      <c r="E17" s="104" t="s">
        <v>39</v>
      </c>
      <c r="F17" s="105"/>
      <c r="G17" s="106"/>
      <c r="H17" s="107"/>
    </row>
    <row r="18" spans="2:10" ht="22.5" hidden="1" x14ac:dyDescent="0.2">
      <c r="B18" s="102"/>
      <c r="C18" s="103">
        <v>20301</v>
      </c>
      <c r="D18" s="61" t="s">
        <v>52</v>
      </c>
      <c r="E18" s="74" t="s">
        <v>84</v>
      </c>
      <c r="F18" s="108">
        <v>168.16799999999998</v>
      </c>
      <c r="G18" s="76">
        <v>0</v>
      </c>
      <c r="H18" s="109">
        <f t="shared" ref="H18:H19" si="1">IF(F18=" "," ",F18*G18)</f>
        <v>0</v>
      </c>
      <c r="J18" s="14">
        <v>278.03999999999996</v>
      </c>
    </row>
    <row r="19" spans="2:10" ht="33.75" x14ac:dyDescent="0.2">
      <c r="B19" s="102"/>
      <c r="C19" s="103" t="s">
        <v>152</v>
      </c>
      <c r="D19" s="61" t="s">
        <v>53</v>
      </c>
      <c r="E19" s="74" t="s">
        <v>84</v>
      </c>
      <c r="F19" s="108">
        <v>392.39199999999994</v>
      </c>
      <c r="G19" s="76">
        <v>0.442855</v>
      </c>
      <c r="H19" s="109">
        <f t="shared" si="1"/>
        <v>173.77275915999996</v>
      </c>
    </row>
    <row r="20" spans="2:10" ht="22.5" x14ac:dyDescent="0.2">
      <c r="B20" s="102"/>
      <c r="C20" s="103" t="s">
        <v>178</v>
      </c>
      <c r="D20" s="61" t="s">
        <v>2</v>
      </c>
      <c r="E20" s="74" t="s">
        <v>0</v>
      </c>
      <c r="F20" s="108">
        <v>200.2</v>
      </c>
      <c r="G20" s="76">
        <v>2.6697829999999998</v>
      </c>
      <c r="H20" s="109">
        <f t="shared" si="0"/>
        <v>534.49055659999988</v>
      </c>
    </row>
    <row r="21" spans="2:10" x14ac:dyDescent="0.2">
      <c r="B21" s="110"/>
      <c r="C21" s="200" t="s">
        <v>54</v>
      </c>
      <c r="D21" s="201"/>
      <c r="E21" s="74"/>
      <c r="F21" s="105"/>
      <c r="G21" s="76"/>
      <c r="H21" s="107">
        <f t="shared" si="0"/>
        <v>0</v>
      </c>
    </row>
    <row r="22" spans="2:10" x14ac:dyDescent="0.2">
      <c r="B22" s="110"/>
      <c r="C22" s="200" t="s">
        <v>55</v>
      </c>
      <c r="D22" s="201"/>
      <c r="E22" s="74"/>
      <c r="F22" s="105"/>
      <c r="G22" s="76"/>
      <c r="H22" s="107">
        <f t="shared" si="0"/>
        <v>0</v>
      </c>
    </row>
    <row r="23" spans="2:10" ht="22.5" x14ac:dyDescent="0.2">
      <c r="B23" s="102"/>
      <c r="C23" s="103" t="s">
        <v>153</v>
      </c>
      <c r="D23" s="61" t="s">
        <v>137</v>
      </c>
      <c r="E23" s="74" t="s">
        <v>84</v>
      </c>
      <c r="F23" s="108">
        <v>4</v>
      </c>
      <c r="G23" s="76">
        <v>346.46444599999995</v>
      </c>
      <c r="H23" s="109">
        <f t="shared" si="0"/>
        <v>1385.8577839999998</v>
      </c>
    </row>
    <row r="24" spans="2:10" ht="33.75" x14ac:dyDescent="0.2">
      <c r="B24" s="102"/>
      <c r="C24" s="103" t="s">
        <v>154</v>
      </c>
      <c r="D24" s="61" t="s">
        <v>56</v>
      </c>
      <c r="E24" s="74" t="s">
        <v>76</v>
      </c>
      <c r="F24" s="108">
        <v>2</v>
      </c>
      <c r="G24" s="76">
        <v>14.0638095</v>
      </c>
      <c r="H24" s="109">
        <f t="shared" si="0"/>
        <v>28.127618999999999</v>
      </c>
    </row>
    <row r="25" spans="2:10" ht="33.75" hidden="1" x14ac:dyDescent="0.2">
      <c r="B25" s="102"/>
      <c r="C25" s="103">
        <v>30107</v>
      </c>
      <c r="D25" s="61" t="s">
        <v>57</v>
      </c>
      <c r="E25" s="74" t="s">
        <v>0</v>
      </c>
      <c r="F25" s="108">
        <v>0</v>
      </c>
      <c r="G25" s="76">
        <v>451.26</v>
      </c>
      <c r="H25" s="109">
        <f t="shared" si="0"/>
        <v>0</v>
      </c>
    </row>
    <row r="26" spans="2:10" x14ac:dyDescent="0.2">
      <c r="B26" s="102"/>
      <c r="C26" s="200" t="s">
        <v>58</v>
      </c>
      <c r="D26" s="201"/>
      <c r="E26" s="74"/>
      <c r="F26" s="105"/>
      <c r="G26" s="76"/>
      <c r="H26" s="107">
        <f t="shared" si="0"/>
        <v>0</v>
      </c>
    </row>
    <row r="27" spans="2:10" ht="33.75" x14ac:dyDescent="0.2">
      <c r="B27" s="102"/>
      <c r="C27" s="74" t="s">
        <v>155</v>
      </c>
      <c r="D27" s="61" t="s">
        <v>142</v>
      </c>
      <c r="E27" s="74" t="s">
        <v>0</v>
      </c>
      <c r="F27" s="108">
        <v>40.04</v>
      </c>
      <c r="G27" s="76">
        <v>25.040286999999999</v>
      </c>
      <c r="H27" s="109">
        <f t="shared" si="0"/>
        <v>1002.61309148</v>
      </c>
    </row>
    <row r="28" spans="2:10" ht="45" hidden="1" x14ac:dyDescent="0.2">
      <c r="B28" s="102"/>
      <c r="C28" s="103">
        <v>39210</v>
      </c>
      <c r="D28" s="61" t="s">
        <v>61</v>
      </c>
      <c r="E28" s="74" t="s">
        <v>0</v>
      </c>
      <c r="F28" s="108">
        <v>0</v>
      </c>
      <c r="G28" s="76">
        <v>10.43</v>
      </c>
      <c r="H28" s="109">
        <f t="shared" si="0"/>
        <v>0</v>
      </c>
    </row>
    <row r="29" spans="2:10" hidden="1" x14ac:dyDescent="0.2">
      <c r="B29" s="102"/>
      <c r="C29" s="111">
        <v>30300</v>
      </c>
      <c r="D29" s="88" t="s">
        <v>59</v>
      </c>
      <c r="E29" s="74"/>
      <c r="F29" s="105"/>
      <c r="G29" s="76"/>
      <c r="H29" s="107">
        <f t="shared" si="0"/>
        <v>0</v>
      </c>
    </row>
    <row r="30" spans="2:10" hidden="1" x14ac:dyDescent="0.2">
      <c r="B30" s="102"/>
      <c r="C30" s="103">
        <v>30310</v>
      </c>
      <c r="D30" s="61" t="s">
        <v>3</v>
      </c>
      <c r="E30" s="74" t="s">
        <v>76</v>
      </c>
      <c r="F30" s="108">
        <v>0</v>
      </c>
      <c r="G30" s="76">
        <v>123.54</v>
      </c>
      <c r="H30" s="109">
        <f t="shared" si="0"/>
        <v>0</v>
      </c>
    </row>
    <row r="31" spans="2:10" x14ac:dyDescent="0.2">
      <c r="B31" s="102"/>
      <c r="C31" s="200" t="s">
        <v>60</v>
      </c>
      <c r="D31" s="201"/>
      <c r="E31" s="74"/>
      <c r="F31" s="105"/>
      <c r="G31" s="76"/>
      <c r="H31" s="107">
        <f t="shared" si="0"/>
        <v>0</v>
      </c>
    </row>
    <row r="32" spans="2:10" ht="22.5" x14ac:dyDescent="0.2">
      <c r="B32" s="102"/>
      <c r="C32" s="74" t="s">
        <v>156</v>
      </c>
      <c r="D32" s="61" t="s">
        <v>140</v>
      </c>
      <c r="E32" s="74" t="s">
        <v>84</v>
      </c>
      <c r="F32" s="108">
        <v>2.1</v>
      </c>
      <c r="G32" s="76">
        <v>66.693962999999997</v>
      </c>
      <c r="H32" s="109">
        <f t="shared" si="0"/>
        <v>140.05732230000001</v>
      </c>
    </row>
    <row r="33" spans="2:8" ht="22.5" x14ac:dyDescent="0.2">
      <c r="B33" s="102"/>
      <c r="C33" s="74" t="s">
        <v>157</v>
      </c>
      <c r="D33" s="61" t="s">
        <v>141</v>
      </c>
      <c r="E33" s="74" t="s">
        <v>84</v>
      </c>
      <c r="F33" s="108">
        <v>6.75</v>
      </c>
      <c r="G33" s="76">
        <v>59.570323999999999</v>
      </c>
      <c r="H33" s="109">
        <f t="shared" si="0"/>
        <v>402.09968700000002</v>
      </c>
    </row>
    <row r="34" spans="2:8" ht="15" customHeight="1" x14ac:dyDescent="0.2">
      <c r="B34" s="110"/>
      <c r="C34" s="200" t="s">
        <v>62</v>
      </c>
      <c r="D34" s="201"/>
      <c r="E34" s="74"/>
      <c r="F34" s="105"/>
      <c r="G34" s="76"/>
      <c r="H34" s="107">
        <f t="shared" si="0"/>
        <v>0</v>
      </c>
    </row>
    <row r="35" spans="2:8" x14ac:dyDescent="0.2">
      <c r="B35" s="110"/>
      <c r="C35" s="200" t="s">
        <v>4</v>
      </c>
      <c r="D35" s="201"/>
      <c r="E35" s="74"/>
      <c r="F35" s="105"/>
      <c r="G35" s="76"/>
      <c r="H35" s="107">
        <f t="shared" si="0"/>
        <v>0</v>
      </c>
    </row>
    <row r="36" spans="2:8" ht="33.75" x14ac:dyDescent="0.2">
      <c r="B36" s="102"/>
      <c r="C36" s="103" t="s">
        <v>158</v>
      </c>
      <c r="D36" s="61" t="s">
        <v>5</v>
      </c>
      <c r="E36" s="74" t="s">
        <v>0</v>
      </c>
      <c r="F36" s="108">
        <v>200.2</v>
      </c>
      <c r="G36" s="76">
        <v>0.72345026880499996</v>
      </c>
      <c r="H36" s="109">
        <f t="shared" si="0"/>
        <v>144.834743814761</v>
      </c>
    </row>
    <row r="37" spans="2:8" x14ac:dyDescent="0.2">
      <c r="B37" s="110"/>
      <c r="C37" s="200" t="s">
        <v>6</v>
      </c>
      <c r="D37" s="201"/>
      <c r="E37" s="74"/>
      <c r="F37" s="105"/>
      <c r="G37" s="76"/>
      <c r="H37" s="107">
        <f t="shared" si="0"/>
        <v>0</v>
      </c>
    </row>
    <row r="38" spans="2:8" x14ac:dyDescent="0.2">
      <c r="B38" s="110"/>
      <c r="C38" s="200" t="s">
        <v>63</v>
      </c>
      <c r="D38" s="201"/>
      <c r="E38" s="74"/>
      <c r="F38" s="105"/>
      <c r="G38" s="76"/>
      <c r="H38" s="107">
        <f t="shared" si="0"/>
        <v>0</v>
      </c>
    </row>
    <row r="39" spans="2:8" ht="22.5" x14ac:dyDescent="0.2">
      <c r="B39" s="102"/>
      <c r="C39" s="103" t="s">
        <v>159</v>
      </c>
      <c r="D39" s="61" t="s">
        <v>78</v>
      </c>
      <c r="E39" s="74" t="s">
        <v>83</v>
      </c>
      <c r="F39" s="108">
        <v>15.744729</v>
      </c>
      <c r="G39" s="76">
        <v>70.021702000000005</v>
      </c>
      <c r="H39" s="109">
        <f t="shared" si="0"/>
        <v>1102.472722108758</v>
      </c>
    </row>
    <row r="40" spans="2:8" ht="33.75" x14ac:dyDescent="0.2">
      <c r="B40" s="102"/>
      <c r="C40" s="103" t="s">
        <v>160</v>
      </c>
      <c r="D40" s="61" t="s">
        <v>79</v>
      </c>
      <c r="E40" s="74" t="s">
        <v>83</v>
      </c>
      <c r="F40" s="108">
        <v>0.32132099999999997</v>
      </c>
      <c r="G40" s="76">
        <v>48.350261169999996</v>
      </c>
      <c r="H40" s="109">
        <f t="shared" si="0"/>
        <v>15.535954269405567</v>
      </c>
    </row>
    <row r="41" spans="2:8" ht="22.5" hidden="1" x14ac:dyDescent="0.2">
      <c r="B41" s="102"/>
      <c r="C41" s="103">
        <v>50125</v>
      </c>
      <c r="D41" s="61" t="s">
        <v>80</v>
      </c>
      <c r="E41" s="74" t="s">
        <v>83</v>
      </c>
      <c r="F41" s="108">
        <v>0</v>
      </c>
      <c r="G41" s="76">
        <v>39.17</v>
      </c>
      <c r="H41" s="109">
        <f t="shared" ref="H41" si="2">IF(F41=" "," ",F41*G41)</f>
        <v>0</v>
      </c>
    </row>
    <row r="42" spans="2:8" ht="22.5" x14ac:dyDescent="0.2">
      <c r="B42" s="102"/>
      <c r="C42" s="103" t="s">
        <v>161</v>
      </c>
      <c r="D42" s="180" t="s">
        <v>150</v>
      </c>
      <c r="E42" s="74" t="s">
        <v>83</v>
      </c>
      <c r="F42" s="108">
        <v>141.70256099999997</v>
      </c>
      <c r="G42" s="76">
        <v>10.603213999999999</v>
      </c>
      <c r="H42" s="109">
        <f t="shared" ref="H42:H67" si="3">IF(F42=" "," ",F42*G42)</f>
        <v>1502.5025786310537</v>
      </c>
    </row>
    <row r="43" spans="2:8" ht="22.5" x14ac:dyDescent="0.2">
      <c r="B43" s="102"/>
      <c r="C43" s="76" t="s">
        <v>162</v>
      </c>
      <c r="D43" s="61" t="s">
        <v>81</v>
      </c>
      <c r="E43" s="74" t="s">
        <v>83</v>
      </c>
      <c r="F43" s="108">
        <v>2.8918889999999999</v>
      </c>
      <c r="G43" s="76">
        <v>13.323608999999999</v>
      </c>
      <c r="H43" s="109">
        <f t="shared" ref="H43" si="4">IF(F43=" "," ",F43*G43)</f>
        <v>38.530398307401001</v>
      </c>
    </row>
    <row r="44" spans="2:8" ht="22.5" hidden="1" x14ac:dyDescent="0.2">
      <c r="B44" s="102"/>
      <c r="C44" s="103">
        <v>50155</v>
      </c>
      <c r="D44" s="61" t="s">
        <v>82</v>
      </c>
      <c r="E44" s="74" t="s">
        <v>83</v>
      </c>
      <c r="F44" s="108">
        <v>0</v>
      </c>
      <c r="G44" s="76">
        <v>37.99</v>
      </c>
      <c r="H44" s="109">
        <f t="shared" si="3"/>
        <v>0</v>
      </c>
    </row>
    <row r="45" spans="2:8" x14ac:dyDescent="0.2">
      <c r="B45" s="102"/>
      <c r="C45" s="211" t="s">
        <v>64</v>
      </c>
      <c r="D45" s="212"/>
      <c r="E45" s="74"/>
      <c r="F45" s="105"/>
      <c r="G45" s="76"/>
      <c r="H45" s="107">
        <f t="shared" si="3"/>
        <v>0</v>
      </c>
    </row>
    <row r="46" spans="2:8" ht="33.75" customHeight="1" x14ac:dyDescent="0.2">
      <c r="B46" s="102"/>
      <c r="C46" s="103" t="s">
        <v>163</v>
      </c>
      <c r="D46" s="180" t="s">
        <v>174</v>
      </c>
      <c r="E46" s="74" t="s">
        <v>83</v>
      </c>
      <c r="F46" s="108">
        <v>142.10767397297616</v>
      </c>
      <c r="G46" s="76">
        <v>7.0983330000000002</v>
      </c>
      <c r="H46" s="109">
        <f t="shared" si="3"/>
        <v>1008.7275917156178</v>
      </c>
    </row>
    <row r="47" spans="2:8" ht="45" hidden="1" x14ac:dyDescent="0.2">
      <c r="B47" s="102"/>
      <c r="C47" s="103">
        <v>50407</v>
      </c>
      <c r="D47" s="61" t="s">
        <v>89</v>
      </c>
      <c r="E47" s="74" t="s">
        <v>83</v>
      </c>
      <c r="F47" s="108">
        <v>0</v>
      </c>
      <c r="G47" s="76">
        <v>32.950000000000003</v>
      </c>
      <c r="H47" s="109">
        <f t="shared" si="3"/>
        <v>0</v>
      </c>
    </row>
    <row r="48" spans="2:8" x14ac:dyDescent="0.2">
      <c r="B48" s="102"/>
      <c r="C48" s="200" t="s">
        <v>65</v>
      </c>
      <c r="D48" s="201"/>
      <c r="E48" s="74"/>
      <c r="F48" s="105"/>
      <c r="G48" s="76"/>
      <c r="H48" s="107">
        <f>IF(F48=" "," ",F48*G48)</f>
        <v>0</v>
      </c>
    </row>
    <row r="49" spans="1:12" ht="40.5" customHeight="1" x14ac:dyDescent="0.2">
      <c r="B49" s="102"/>
      <c r="C49" s="103" t="s">
        <v>164</v>
      </c>
      <c r="D49" s="61" t="s">
        <v>90</v>
      </c>
      <c r="E49" s="74" t="s">
        <v>83</v>
      </c>
      <c r="F49" s="112">
        <v>15.015000000000001</v>
      </c>
      <c r="G49" s="76">
        <v>106.34718951433499</v>
      </c>
      <c r="H49" s="109">
        <f>IF(F49=" "," ",F49*G49)</f>
        <v>1596.8030505577399</v>
      </c>
    </row>
    <row r="50" spans="1:12" x14ac:dyDescent="0.2">
      <c r="B50" s="110"/>
      <c r="C50" s="200" t="s">
        <v>27</v>
      </c>
      <c r="D50" s="201"/>
      <c r="E50" s="74"/>
      <c r="F50" s="105"/>
      <c r="G50" s="76"/>
      <c r="H50" s="107">
        <f t="shared" si="3"/>
        <v>0</v>
      </c>
    </row>
    <row r="51" spans="1:12" x14ac:dyDescent="0.2">
      <c r="B51" s="110"/>
      <c r="C51" s="200" t="s">
        <v>28</v>
      </c>
      <c r="D51" s="201"/>
      <c r="E51" s="74"/>
      <c r="F51" s="105"/>
      <c r="G51" s="76"/>
      <c r="H51" s="107">
        <f t="shared" si="3"/>
        <v>0</v>
      </c>
    </row>
    <row r="52" spans="1:12" hidden="1" x14ac:dyDescent="0.2">
      <c r="B52" s="102"/>
      <c r="C52" s="103">
        <v>60101</v>
      </c>
      <c r="D52" s="61" t="s">
        <v>29</v>
      </c>
      <c r="E52" s="74" t="s">
        <v>83</v>
      </c>
      <c r="F52" s="108">
        <v>0</v>
      </c>
      <c r="G52" s="76">
        <v>2.08</v>
      </c>
      <c r="H52" s="109">
        <f t="shared" ref="H52" si="5">IF(F52=" "," ",F52*G52)</f>
        <v>0</v>
      </c>
    </row>
    <row r="53" spans="1:12" ht="22.5" x14ac:dyDescent="0.2">
      <c r="B53" s="102"/>
      <c r="C53" s="103" t="s">
        <v>165</v>
      </c>
      <c r="D53" s="61" t="s">
        <v>138</v>
      </c>
      <c r="E53" s="74" t="s">
        <v>83</v>
      </c>
      <c r="F53" s="108">
        <v>18.231505027023822</v>
      </c>
      <c r="G53" s="76">
        <v>1.4804009999999999</v>
      </c>
      <c r="H53" s="109">
        <f t="shared" si="3"/>
        <v>26.98993827351109</v>
      </c>
    </row>
    <row r="54" spans="1:12" hidden="1" x14ac:dyDescent="0.2">
      <c r="B54" s="102"/>
      <c r="C54" s="103">
        <v>60108</v>
      </c>
      <c r="D54" s="61" t="s">
        <v>30</v>
      </c>
      <c r="E54" s="74" t="s">
        <v>83</v>
      </c>
      <c r="F54" s="108">
        <v>0</v>
      </c>
      <c r="G54" s="76">
        <v>4.13</v>
      </c>
      <c r="H54" s="109">
        <f t="shared" ref="H54:H55" si="6">IF(F54=" "," ",F54*G54)</f>
        <v>0</v>
      </c>
    </row>
    <row r="55" spans="1:12" s="113" customFormat="1" hidden="1" x14ac:dyDescent="0.2">
      <c r="A55" s="4"/>
      <c r="B55" s="102"/>
      <c r="C55" s="103">
        <v>60122</v>
      </c>
      <c r="D55" s="61" t="s">
        <v>31</v>
      </c>
      <c r="E55" s="74" t="s">
        <v>83</v>
      </c>
      <c r="F55" s="108">
        <v>0</v>
      </c>
      <c r="G55" s="76">
        <v>0.97</v>
      </c>
      <c r="H55" s="109">
        <f t="shared" si="6"/>
        <v>0</v>
      </c>
      <c r="K55" s="14"/>
    </row>
    <row r="56" spans="1:12" s="113" customFormat="1" ht="22.5" x14ac:dyDescent="0.2">
      <c r="A56" s="4"/>
      <c r="B56" s="102"/>
      <c r="C56" s="103" t="s">
        <v>166</v>
      </c>
      <c r="D56" s="180" t="s">
        <v>139</v>
      </c>
      <c r="E56" s="74" t="s">
        <v>83</v>
      </c>
      <c r="F56" s="108">
        <v>18.231505027023822</v>
      </c>
      <c r="G56" s="76">
        <v>2.087745</v>
      </c>
      <c r="H56" s="109">
        <f t="shared" si="3"/>
        <v>38.062733462643848</v>
      </c>
      <c r="K56" s="14"/>
    </row>
    <row r="57" spans="1:12" s="113" customFormat="1" x14ac:dyDescent="0.2">
      <c r="A57" s="4"/>
      <c r="B57" s="102"/>
      <c r="C57" s="200" t="s">
        <v>32</v>
      </c>
      <c r="D57" s="201"/>
      <c r="E57" s="74"/>
      <c r="F57" s="105"/>
      <c r="G57" s="76"/>
      <c r="H57" s="107">
        <f t="shared" si="3"/>
        <v>0</v>
      </c>
      <c r="K57" s="14"/>
      <c r="L57" s="14"/>
    </row>
    <row r="58" spans="1:12" s="113" customFormat="1" hidden="1" x14ac:dyDescent="0.2">
      <c r="A58" s="4"/>
      <c r="B58" s="102"/>
      <c r="C58" s="103">
        <v>60201</v>
      </c>
      <c r="D58" s="61" t="s">
        <v>33</v>
      </c>
      <c r="E58" s="74" t="s">
        <v>91</v>
      </c>
      <c r="F58" s="108">
        <v>0</v>
      </c>
      <c r="G58" s="76">
        <v>0.65</v>
      </c>
      <c r="H58" s="109">
        <f t="shared" ref="H58" si="7">IF(F58=" "," ",F58*G58)</f>
        <v>0</v>
      </c>
      <c r="K58" s="14"/>
    </row>
    <row r="59" spans="1:12" s="113" customFormat="1" ht="33.75" x14ac:dyDescent="0.2">
      <c r="A59" s="4"/>
      <c r="B59" s="102"/>
      <c r="C59" s="103" t="s">
        <v>175</v>
      </c>
      <c r="D59" s="61" t="s">
        <v>34</v>
      </c>
      <c r="E59" s="74" t="s">
        <v>91</v>
      </c>
      <c r="F59" s="108">
        <v>182.3150502702382</v>
      </c>
      <c r="G59" s="76">
        <v>2.078275317658</v>
      </c>
      <c r="H59" s="109">
        <f t="shared" si="3"/>
        <v>378.90086901421353</v>
      </c>
      <c r="K59" s="14"/>
      <c r="L59" s="14"/>
    </row>
    <row r="60" spans="1:12" s="113" customFormat="1" hidden="1" x14ac:dyDescent="0.2">
      <c r="A60" s="4"/>
      <c r="B60" s="102"/>
      <c r="C60" s="103">
        <v>60210</v>
      </c>
      <c r="D60" s="61" t="s">
        <v>35</v>
      </c>
      <c r="E60" s="114" t="s">
        <v>91</v>
      </c>
      <c r="F60" s="108">
        <v>0</v>
      </c>
      <c r="G60" s="76">
        <v>1.35</v>
      </c>
      <c r="H60" s="109">
        <f t="shared" ref="H60" si="8">IF(F60=" "," ",F60*G60)</f>
        <v>0</v>
      </c>
      <c r="K60" s="14"/>
    </row>
    <row r="61" spans="1:12" s="113" customFormat="1" hidden="1" x14ac:dyDescent="0.2">
      <c r="A61" s="4"/>
      <c r="B61" s="110"/>
      <c r="C61" s="111">
        <v>80000</v>
      </c>
      <c r="D61" s="88" t="s">
        <v>36</v>
      </c>
      <c r="E61" s="74"/>
      <c r="F61" s="105"/>
      <c r="G61" s="76"/>
      <c r="H61" s="107">
        <f t="shared" si="3"/>
        <v>0</v>
      </c>
      <c r="K61" s="14"/>
    </row>
    <row r="62" spans="1:12" s="113" customFormat="1" hidden="1" x14ac:dyDescent="0.2">
      <c r="A62" s="4"/>
      <c r="B62" s="110"/>
      <c r="C62" s="111">
        <v>80100</v>
      </c>
      <c r="D62" s="88" t="s">
        <v>37</v>
      </c>
      <c r="E62" s="74"/>
      <c r="F62" s="105"/>
      <c r="G62" s="76"/>
      <c r="H62" s="107">
        <f t="shared" si="3"/>
        <v>0</v>
      </c>
      <c r="K62" s="14"/>
    </row>
    <row r="63" spans="1:12" s="113" customFormat="1" ht="12.75" hidden="1" customHeight="1" x14ac:dyDescent="0.2">
      <c r="A63" s="4"/>
      <c r="B63" s="102"/>
      <c r="C63" s="103">
        <v>80101</v>
      </c>
      <c r="D63" s="61" t="s">
        <v>38</v>
      </c>
      <c r="E63" s="74" t="s">
        <v>92</v>
      </c>
      <c r="F63" s="108">
        <v>0</v>
      </c>
      <c r="G63" s="76">
        <v>1.58</v>
      </c>
      <c r="H63" s="109">
        <f>IF(F63=" "," ",F63*G63)</f>
        <v>0</v>
      </c>
      <c r="K63" s="14"/>
    </row>
    <row r="64" spans="1:12" hidden="1" x14ac:dyDescent="0.2">
      <c r="B64" s="102"/>
      <c r="C64" s="111">
        <v>80200</v>
      </c>
      <c r="D64" s="88" t="s">
        <v>66</v>
      </c>
      <c r="E64" s="74"/>
      <c r="F64" s="105"/>
      <c r="G64" s="76"/>
      <c r="H64" s="107">
        <f t="shared" si="3"/>
        <v>0</v>
      </c>
    </row>
    <row r="65" spans="1:12" ht="33.75" hidden="1" x14ac:dyDescent="0.2">
      <c r="B65" s="102"/>
      <c r="C65" s="103">
        <v>80201</v>
      </c>
      <c r="D65" s="61" t="s">
        <v>67</v>
      </c>
      <c r="E65" s="74" t="s">
        <v>0</v>
      </c>
      <c r="F65" s="108">
        <v>0</v>
      </c>
      <c r="G65" s="76">
        <v>13.15</v>
      </c>
      <c r="H65" s="109">
        <f t="shared" si="3"/>
        <v>0</v>
      </c>
    </row>
    <row r="66" spans="1:12" s="113" customFormat="1" x14ac:dyDescent="0.2">
      <c r="A66" s="4"/>
      <c r="B66" s="110"/>
      <c r="C66" s="200" t="s">
        <v>68</v>
      </c>
      <c r="D66" s="201"/>
      <c r="E66" s="74"/>
      <c r="F66" s="105"/>
      <c r="G66" s="76"/>
      <c r="H66" s="107">
        <f t="shared" si="3"/>
        <v>0</v>
      </c>
      <c r="K66" s="14"/>
    </row>
    <row r="67" spans="1:12" s="113" customFormat="1" x14ac:dyDescent="0.2">
      <c r="A67" s="4"/>
      <c r="B67" s="110"/>
      <c r="C67" s="200" t="s">
        <v>69</v>
      </c>
      <c r="D67" s="201"/>
      <c r="E67" s="74"/>
      <c r="F67" s="105"/>
      <c r="G67" s="76"/>
      <c r="H67" s="107">
        <f t="shared" si="3"/>
        <v>0</v>
      </c>
      <c r="K67" s="14"/>
    </row>
    <row r="68" spans="1:12" s="113" customFormat="1" ht="33.75" x14ac:dyDescent="0.2">
      <c r="A68" s="4"/>
      <c r="B68" s="102"/>
      <c r="C68" s="103" t="s">
        <v>167</v>
      </c>
      <c r="D68" s="61" t="s">
        <v>70</v>
      </c>
      <c r="E68" s="74" t="s">
        <v>83</v>
      </c>
      <c r="F68" s="108">
        <v>0.12</v>
      </c>
      <c r="G68" s="76">
        <v>1329.1359874897969</v>
      </c>
      <c r="H68" s="109">
        <f>IF(F68=" "," ",F68*G68)</f>
        <v>159.49631849877562</v>
      </c>
      <c r="K68" s="14"/>
      <c r="L68" s="14"/>
    </row>
    <row r="69" spans="1:12" x14ac:dyDescent="0.2">
      <c r="B69" s="110"/>
      <c r="C69" s="200" t="s">
        <v>93</v>
      </c>
      <c r="D69" s="201"/>
      <c r="E69" s="74"/>
      <c r="F69" s="105"/>
      <c r="G69" s="76"/>
      <c r="H69" s="107">
        <f t="shared" ref="H69:H72" si="9">IF(F69=" "," ",F69*G69)</f>
        <v>0</v>
      </c>
    </row>
    <row r="70" spans="1:12" ht="39" customHeight="1" x14ac:dyDescent="0.2">
      <c r="B70" s="110"/>
      <c r="C70" s="200" t="s">
        <v>74</v>
      </c>
      <c r="D70" s="201"/>
      <c r="E70" s="74"/>
      <c r="F70" s="105"/>
      <c r="G70" s="76"/>
      <c r="H70" s="107">
        <f t="shared" ref="H70" si="10">IF(F70=" "," ",F70*G70)</f>
        <v>0</v>
      </c>
    </row>
    <row r="71" spans="1:12" ht="33.75" x14ac:dyDescent="0.2">
      <c r="B71" s="102"/>
      <c r="C71" s="103">
        <v>120201</v>
      </c>
      <c r="D71" s="61" t="s">
        <v>94</v>
      </c>
      <c r="E71" s="74" t="s">
        <v>77</v>
      </c>
      <c r="F71" s="108">
        <v>37.4</v>
      </c>
      <c r="G71" s="76">
        <v>1.6836660801279999</v>
      </c>
      <c r="H71" s="109">
        <f t="shared" ref="H71" si="11">IF(F71=" "," ",F71*G71)</f>
        <v>62.969111396787191</v>
      </c>
    </row>
    <row r="72" spans="1:12" x14ac:dyDescent="0.2">
      <c r="B72" s="110"/>
      <c r="C72" s="200" t="s">
        <v>75</v>
      </c>
      <c r="D72" s="201"/>
      <c r="E72" s="74"/>
      <c r="F72" s="105"/>
      <c r="G72" s="76"/>
      <c r="H72" s="107">
        <f t="shared" si="9"/>
        <v>0</v>
      </c>
    </row>
    <row r="73" spans="1:12" ht="33.75" x14ac:dyDescent="0.2">
      <c r="B73" s="102"/>
      <c r="C73" s="74" t="s">
        <v>168</v>
      </c>
      <c r="D73" s="61" t="s">
        <v>151</v>
      </c>
      <c r="E73" s="74" t="s">
        <v>0</v>
      </c>
      <c r="F73" s="108">
        <v>200.2</v>
      </c>
      <c r="G73" s="76">
        <v>6.4909889999999999</v>
      </c>
      <c r="H73" s="109">
        <f t="shared" ref="H73" si="12">IF(F73=" "," ",F73*G73)</f>
        <v>1299.4959977999999</v>
      </c>
    </row>
    <row r="74" spans="1:12" x14ac:dyDescent="0.2">
      <c r="A74" s="14"/>
      <c r="B74" s="110"/>
      <c r="C74" s="200" t="s">
        <v>95</v>
      </c>
      <c r="D74" s="201"/>
      <c r="E74" s="74"/>
      <c r="F74" s="108"/>
      <c r="G74" s="76"/>
      <c r="H74" s="109"/>
    </row>
    <row r="75" spans="1:12" x14ac:dyDescent="0.2">
      <c r="A75" s="14"/>
      <c r="B75" s="102"/>
      <c r="C75" s="200" t="s">
        <v>96</v>
      </c>
      <c r="D75" s="201"/>
      <c r="E75" s="74"/>
      <c r="F75" s="108"/>
      <c r="G75" s="76"/>
      <c r="H75" s="109"/>
    </row>
    <row r="76" spans="1:12" ht="33.75" x14ac:dyDescent="0.2">
      <c r="A76" s="14"/>
      <c r="B76" s="102"/>
      <c r="C76" s="103" t="s">
        <v>176</v>
      </c>
      <c r="D76" s="61" t="s">
        <v>97</v>
      </c>
      <c r="E76" s="74" t="s">
        <v>0</v>
      </c>
      <c r="F76" s="108">
        <v>200.2</v>
      </c>
      <c r="G76" s="76">
        <v>0.15784369501199999</v>
      </c>
      <c r="H76" s="109">
        <f t="shared" ref="H76" si="13">IF(F76=" "," ",F76*G76)</f>
        <v>31.600307741402396</v>
      </c>
    </row>
    <row r="77" spans="1:12" x14ac:dyDescent="0.2">
      <c r="A77" s="14"/>
      <c r="B77" s="102"/>
      <c r="C77" s="200" t="s">
        <v>98</v>
      </c>
      <c r="D77" s="201"/>
      <c r="E77" s="74"/>
      <c r="F77" s="108"/>
      <c r="G77" s="76"/>
      <c r="H77" s="109"/>
    </row>
    <row r="78" spans="1:12" s="93" customFormat="1" ht="33.75" x14ac:dyDescent="0.2">
      <c r="B78" s="102"/>
      <c r="C78" s="103" t="s">
        <v>169</v>
      </c>
      <c r="D78" s="61" t="s">
        <v>99</v>
      </c>
      <c r="E78" s="74" t="s">
        <v>114</v>
      </c>
      <c r="F78" s="108">
        <v>3.7399999999999996E-2</v>
      </c>
      <c r="G78" s="76">
        <v>62.229876758480998</v>
      </c>
      <c r="H78" s="109">
        <f t="shared" ref="H78" si="14">IF(F78=" "," ",F78*G78)</f>
        <v>2.3273973907671892</v>
      </c>
      <c r="K78" s="14"/>
      <c r="L78" s="14"/>
    </row>
    <row r="79" spans="1:12" x14ac:dyDescent="0.2">
      <c r="A79" s="14"/>
      <c r="B79" s="102"/>
      <c r="C79" s="200" t="s">
        <v>100</v>
      </c>
      <c r="D79" s="201"/>
      <c r="E79" s="74"/>
      <c r="F79" s="108"/>
      <c r="G79" s="76"/>
      <c r="H79" s="109"/>
    </row>
    <row r="80" spans="1:12" ht="33.75" x14ac:dyDescent="0.2">
      <c r="A80" s="14"/>
      <c r="B80" s="102"/>
      <c r="C80" s="103" t="s">
        <v>170</v>
      </c>
      <c r="D80" s="61" t="s">
        <v>101</v>
      </c>
      <c r="E80" s="74" t="s">
        <v>102</v>
      </c>
      <c r="F80" s="108">
        <v>2002</v>
      </c>
      <c r="G80" s="76">
        <v>3.9460923752999998E-2</v>
      </c>
      <c r="H80" s="109">
        <f t="shared" ref="H80" si="15">IF(F80=" "," ",F80*G80)</f>
        <v>79.000769353506001</v>
      </c>
    </row>
    <row r="81" spans="1:8" x14ac:dyDescent="0.2">
      <c r="A81" s="14"/>
      <c r="B81" s="102"/>
      <c r="C81" s="200" t="s">
        <v>103</v>
      </c>
      <c r="D81" s="201"/>
      <c r="E81" s="74"/>
      <c r="F81" s="108"/>
      <c r="G81" s="76"/>
      <c r="H81" s="109"/>
    </row>
    <row r="82" spans="1:8" ht="33.75" x14ac:dyDescent="0.2">
      <c r="A82" s="14"/>
      <c r="B82" s="102"/>
      <c r="C82" s="103" t="s">
        <v>171</v>
      </c>
      <c r="D82" s="61" t="s">
        <v>104</v>
      </c>
      <c r="E82" s="74" t="s">
        <v>105</v>
      </c>
      <c r="F82" s="108">
        <v>0.37399999999999994</v>
      </c>
      <c r="G82" s="76">
        <v>0.56560657379299994</v>
      </c>
      <c r="H82" s="109">
        <f t="shared" ref="H82" si="16">IF(F82=" "," ",F82*G82)</f>
        <v>0.21153685859858196</v>
      </c>
    </row>
    <row r="83" spans="1:8" x14ac:dyDescent="0.2">
      <c r="A83" s="14"/>
      <c r="B83" s="193" t="s">
        <v>108</v>
      </c>
      <c r="C83" s="194"/>
      <c r="D83" s="194"/>
      <c r="E83" s="194"/>
      <c r="F83" s="84"/>
      <c r="G83" s="161"/>
      <c r="H83" s="162">
        <f>SUM(H17:H82)</f>
        <v>11155.480838734942</v>
      </c>
    </row>
    <row r="84" spans="1:8" x14ac:dyDescent="0.2">
      <c r="A84" s="14"/>
      <c r="B84" s="152"/>
      <c r="C84" s="153"/>
      <c r="D84" s="154" t="s">
        <v>115</v>
      </c>
      <c r="E84" s="155"/>
      <c r="F84" s="156"/>
      <c r="G84" s="157"/>
      <c r="H84" s="158"/>
    </row>
    <row r="85" spans="1:8" x14ac:dyDescent="0.2">
      <c r="A85" s="14"/>
      <c r="B85" s="115"/>
      <c r="C85" s="198" t="s">
        <v>71</v>
      </c>
      <c r="D85" s="199"/>
      <c r="E85" s="98"/>
      <c r="F85" s="99"/>
      <c r="G85" s="116"/>
      <c r="H85" s="117"/>
    </row>
    <row r="86" spans="1:8" x14ac:dyDescent="0.2">
      <c r="A86" s="14"/>
      <c r="B86" s="110"/>
      <c r="C86" s="200" t="s">
        <v>72</v>
      </c>
      <c r="D86" s="201"/>
      <c r="E86" s="104"/>
      <c r="F86" s="105"/>
      <c r="G86" s="118"/>
      <c r="H86" s="109"/>
    </row>
    <row r="87" spans="1:8" ht="45" x14ac:dyDescent="0.2">
      <c r="A87" s="14"/>
      <c r="B87" s="102"/>
      <c r="C87" s="103" t="s">
        <v>172</v>
      </c>
      <c r="D87" s="61" t="s">
        <v>73</v>
      </c>
      <c r="E87" s="74" t="s">
        <v>76</v>
      </c>
      <c r="F87" s="108">
        <v>1</v>
      </c>
      <c r="G87" s="76">
        <v>1605.27037827204</v>
      </c>
      <c r="H87" s="109">
        <f>IF(F87=" "," ",F87*G87)</f>
        <v>1605.27037827204</v>
      </c>
    </row>
    <row r="88" spans="1:8" x14ac:dyDescent="0.2">
      <c r="A88" s="14"/>
      <c r="B88" s="110"/>
      <c r="C88" s="200" t="s">
        <v>93</v>
      </c>
      <c r="D88" s="201"/>
      <c r="E88" s="74"/>
      <c r="F88" s="105"/>
      <c r="G88" s="76"/>
      <c r="H88" s="107">
        <f t="shared" ref="H88:H90" si="17">IF(F88=" "," ",F88*G88)</f>
        <v>0</v>
      </c>
    </row>
    <row r="89" spans="1:8" x14ac:dyDescent="0.2">
      <c r="A89" s="14"/>
      <c r="B89" s="110"/>
      <c r="C89" s="200" t="s">
        <v>74</v>
      </c>
      <c r="D89" s="201"/>
      <c r="E89" s="74"/>
      <c r="F89" s="105"/>
      <c r="G89" s="76"/>
      <c r="H89" s="107">
        <f t="shared" si="17"/>
        <v>0</v>
      </c>
    </row>
    <row r="90" spans="1:8" ht="33.75" x14ac:dyDescent="0.2">
      <c r="A90" s="14"/>
      <c r="B90" s="102"/>
      <c r="C90" s="103" t="s">
        <v>173</v>
      </c>
      <c r="D90" s="61" t="s">
        <v>94</v>
      </c>
      <c r="E90" s="74" t="s">
        <v>77</v>
      </c>
      <c r="F90" s="108">
        <v>43.863819999999997</v>
      </c>
      <c r="G90" s="76">
        <v>1.6836660801279999</v>
      </c>
      <c r="H90" s="109">
        <f t="shared" si="17"/>
        <v>73.852025878840166</v>
      </c>
    </row>
    <row r="91" spans="1:8" x14ac:dyDescent="0.2">
      <c r="A91" s="14"/>
      <c r="B91" s="110"/>
      <c r="C91" s="200" t="s">
        <v>95</v>
      </c>
      <c r="D91" s="201"/>
      <c r="E91" s="74"/>
      <c r="F91" s="108"/>
      <c r="G91" s="76"/>
      <c r="H91" s="109"/>
    </row>
    <row r="92" spans="1:8" x14ac:dyDescent="0.2">
      <c r="A92" s="14"/>
      <c r="B92" s="102"/>
      <c r="C92" s="200" t="s">
        <v>98</v>
      </c>
      <c r="D92" s="201"/>
      <c r="E92" s="74"/>
      <c r="F92" s="108"/>
      <c r="G92" s="76"/>
      <c r="H92" s="109"/>
    </row>
    <row r="93" spans="1:8" ht="33.75" x14ac:dyDescent="0.2">
      <c r="A93" s="14"/>
      <c r="B93" s="102"/>
      <c r="C93" s="103" t="s">
        <v>169</v>
      </c>
      <c r="D93" s="61" t="s">
        <v>99</v>
      </c>
      <c r="E93" s="74" t="s">
        <v>114</v>
      </c>
      <c r="F93" s="108">
        <v>4.3819999999999998E-2</v>
      </c>
      <c r="G93" s="76">
        <v>62.229876758480998</v>
      </c>
      <c r="H93" s="109">
        <f t="shared" ref="H93" si="18">IF(F93=" "," ",F93*G93)</f>
        <v>2.7269131995566371</v>
      </c>
    </row>
    <row r="94" spans="1:8" x14ac:dyDescent="0.2">
      <c r="A94" s="14"/>
      <c r="B94" s="102"/>
      <c r="C94" s="208" t="s">
        <v>103</v>
      </c>
      <c r="D94" s="209"/>
      <c r="E94" s="74"/>
      <c r="F94" s="108"/>
      <c r="G94" s="76"/>
      <c r="H94" s="109"/>
    </row>
    <row r="95" spans="1:8" ht="33.75" x14ac:dyDescent="0.2">
      <c r="A95" s="14"/>
      <c r="B95" s="102"/>
      <c r="C95" s="103" t="s">
        <v>171</v>
      </c>
      <c r="D95" s="61" t="s">
        <v>104</v>
      </c>
      <c r="E95" s="74" t="s">
        <v>105</v>
      </c>
      <c r="F95" s="108">
        <v>0.43819999999999998</v>
      </c>
      <c r="G95" s="76">
        <v>0.56560657379299994</v>
      </c>
      <c r="H95" s="109">
        <f t="shared" ref="H95" si="19">IF(F95=" "," ",F95*G95)</f>
        <v>0.24784880063609258</v>
      </c>
    </row>
    <row r="96" spans="1:8" x14ac:dyDescent="0.2">
      <c r="A96" s="14"/>
      <c r="B96" s="193" t="s">
        <v>117</v>
      </c>
      <c r="C96" s="194"/>
      <c r="D96" s="194"/>
      <c r="E96" s="194"/>
      <c r="F96" s="84"/>
      <c r="G96" s="161"/>
      <c r="H96" s="162">
        <f>SUM(H85:H95)</f>
        <v>1682.097166151073</v>
      </c>
    </row>
    <row r="97" spans="2:8" ht="13.5" thickBot="1" x14ac:dyDescent="0.25">
      <c r="B97" s="191" t="s">
        <v>135</v>
      </c>
      <c r="C97" s="192"/>
      <c r="D97" s="192"/>
      <c r="E97" s="192"/>
      <c r="F97" s="142"/>
      <c r="G97" s="143"/>
      <c r="H97" s="144">
        <f>H96+H83</f>
        <v>12837.578004886014</v>
      </c>
    </row>
    <row r="98" spans="2:8" ht="13.5" thickTop="1" x14ac:dyDescent="0.2">
      <c r="B98" s="172"/>
      <c r="C98" s="170"/>
      <c r="D98" s="210"/>
      <c r="E98" s="210"/>
      <c r="F98" s="171"/>
      <c r="G98" s="165"/>
      <c r="H98" s="165"/>
    </row>
    <row r="99" spans="2:8" x14ac:dyDescent="0.2">
      <c r="B99" s="166"/>
      <c r="C99" s="167"/>
      <c r="D99" s="37"/>
      <c r="E99" s="17"/>
      <c r="F99" s="166"/>
      <c r="G99" s="167"/>
      <c r="H99" s="167"/>
    </row>
    <row r="100" spans="2:8" x14ac:dyDescent="0.2">
      <c r="B100" s="166"/>
      <c r="C100" s="167"/>
      <c r="D100" s="37"/>
      <c r="E100" s="17"/>
      <c r="F100" s="166"/>
      <c r="G100" s="167"/>
      <c r="H100" s="167"/>
    </row>
    <row r="101" spans="2:8" x14ac:dyDescent="0.2">
      <c r="B101" s="166"/>
      <c r="C101" s="167"/>
      <c r="D101" s="37"/>
      <c r="E101" s="17"/>
      <c r="F101" s="166"/>
      <c r="G101" s="167"/>
      <c r="H101" s="167"/>
    </row>
    <row r="102" spans="2:8" x14ac:dyDescent="0.2">
      <c r="B102" s="166"/>
      <c r="C102" s="167"/>
      <c r="D102" s="37"/>
      <c r="E102" s="17"/>
      <c r="F102" s="166"/>
      <c r="G102" s="167"/>
      <c r="H102" s="167"/>
    </row>
    <row r="103" spans="2:8" x14ac:dyDescent="0.2">
      <c r="B103" s="166"/>
      <c r="C103" s="167"/>
      <c r="D103" s="37"/>
      <c r="E103" s="17"/>
      <c r="F103" s="166"/>
      <c r="G103" s="167"/>
      <c r="H103" s="167"/>
    </row>
    <row r="104" spans="2:8" x14ac:dyDescent="0.2">
      <c r="B104" s="166"/>
      <c r="C104" s="167"/>
      <c r="D104" s="37"/>
      <c r="E104" s="17"/>
      <c r="F104" s="166"/>
      <c r="G104" s="167"/>
      <c r="H104" s="167"/>
    </row>
  </sheetData>
  <mergeCells count="39">
    <mergeCell ref="D98:E98"/>
    <mergeCell ref="G1:H1"/>
    <mergeCell ref="G11:H12"/>
    <mergeCell ref="B97:E97"/>
    <mergeCell ref="B83:E83"/>
    <mergeCell ref="B96:E96"/>
    <mergeCell ref="F7:H7"/>
    <mergeCell ref="C16:D16"/>
    <mergeCell ref="C17:D17"/>
    <mergeCell ref="C21:D21"/>
    <mergeCell ref="C22:D22"/>
    <mergeCell ref="C26:D26"/>
    <mergeCell ref="C31:D31"/>
    <mergeCell ref="C34:D34"/>
    <mergeCell ref="C35:D35"/>
    <mergeCell ref="C45:D45"/>
    <mergeCell ref="C37:D37"/>
    <mergeCell ref="C38:D38"/>
    <mergeCell ref="C48:D48"/>
    <mergeCell ref="C50:D50"/>
    <mergeCell ref="C51:D51"/>
    <mergeCell ref="C57:D57"/>
    <mergeCell ref="C66:D66"/>
    <mergeCell ref="C67:D67"/>
    <mergeCell ref="C69:D69"/>
    <mergeCell ref="C70:D70"/>
    <mergeCell ref="C72:D72"/>
    <mergeCell ref="C74:D74"/>
    <mergeCell ref="C75:D75"/>
    <mergeCell ref="C77:D77"/>
    <mergeCell ref="C79:D79"/>
    <mergeCell ref="C91:D91"/>
    <mergeCell ref="C92:D92"/>
    <mergeCell ref="C94:D94"/>
    <mergeCell ref="C81:D81"/>
    <mergeCell ref="C85:D85"/>
    <mergeCell ref="C86:D86"/>
    <mergeCell ref="C88:D88"/>
    <mergeCell ref="C89:D89"/>
  </mergeCells>
  <phoneticPr fontId="0" type="noConversion"/>
  <conditionalFormatting sqref="E18:E82 D41:E41 D52:E52 D54:E55 D58:E58 D60:E60 D43:E43 D82 D18:D20 D23:D25 D27:D30 D32:D33 D39:D44 D36 D46:D47 D49 D52:D56 D58:D65 D68 D71 D73 D76 D78 D80 E84:E95 D84 D87 D90 D93 D95 G18:G96">
    <cfRule type="expression" dxfId="26" priority="529" stopIfTrue="1">
      <formula>E18=" "</formula>
    </cfRule>
  </conditionalFormatting>
  <conditionalFormatting sqref="C39:C44 C82 C18:C20 C23:C25 C27:C30 C32:C33 C46:C47 C36 C52:C56 C58:C65 C68 C71 C73 C76 C78 C80 C84 C87 C90 C93 C95">
    <cfRule type="expression" dxfId="25" priority="530" stopIfTrue="1">
      <formula>E18=" "</formula>
    </cfRule>
  </conditionalFormatting>
  <conditionalFormatting sqref="B16:B47 B84:B95 B50:B82">
    <cfRule type="expression" dxfId="24" priority="531" stopIfTrue="1">
      <formula>E16=" "</formula>
    </cfRule>
  </conditionalFormatting>
  <conditionalFormatting sqref="C63">
    <cfRule type="expression" dxfId="23" priority="417" stopIfTrue="1">
      <formula>E63=" "</formula>
    </cfRule>
  </conditionalFormatting>
  <conditionalFormatting sqref="C49">
    <cfRule type="expression" dxfId="22" priority="401" stopIfTrue="1">
      <formula>E49=" "</formula>
    </cfRule>
  </conditionalFormatting>
  <conditionalFormatting sqref="B48:B49">
    <cfRule type="expression" dxfId="21" priority="402" stopIfTrue="1">
      <formula>E48=" "</formula>
    </cfRule>
  </conditionalFormatting>
  <conditionalFormatting sqref="G77:G78 E77:E78 D78">
    <cfRule type="expression" dxfId="20" priority="125" stopIfTrue="1">
      <formula>E77=" "</formula>
    </cfRule>
  </conditionalFormatting>
  <conditionalFormatting sqref="C78">
    <cfRule type="expression" dxfId="19" priority="124" stopIfTrue="1">
      <formula>E78=" "</formula>
    </cfRule>
  </conditionalFormatting>
  <conditionalFormatting sqref="B77:B78">
    <cfRule type="expression" dxfId="18" priority="123" stopIfTrue="1">
      <formula>E77=" "</formula>
    </cfRule>
  </conditionalFormatting>
  <conditionalFormatting sqref="C18:C19">
    <cfRule type="expression" dxfId="17" priority="122" stopIfTrue="1">
      <formula>E18=" "</formula>
    </cfRule>
  </conditionalFormatting>
  <conditionalFormatting sqref="D84">
    <cfRule type="expression" dxfId="16" priority="71" stopIfTrue="1">
      <formula>E84=" "</formula>
    </cfRule>
  </conditionalFormatting>
  <conditionalFormatting sqref="C84">
    <cfRule type="expression" dxfId="15" priority="66" stopIfTrue="1">
      <formula>E84=" "</formula>
    </cfRule>
  </conditionalFormatting>
  <conditionalFormatting sqref="B84">
    <cfRule type="expression" dxfId="14" priority="65" stopIfTrue="1">
      <formula>E84=" "</formula>
    </cfRule>
  </conditionalFormatting>
  <conditionalFormatting sqref="D84">
    <cfRule type="expression" dxfId="13" priority="64" stopIfTrue="1">
      <formula>E84=" "</formula>
    </cfRule>
  </conditionalFormatting>
  <conditionalFormatting sqref="C87">
    <cfRule type="expression" dxfId="12" priority="63" stopIfTrue="1">
      <formula>E87=" "</formula>
    </cfRule>
  </conditionalFormatting>
  <conditionalFormatting sqref="C73">
    <cfRule type="expression" dxfId="11" priority="1" stopIfTrue="1">
      <formula>D73=" "</formula>
    </cfRule>
  </conditionalFormatting>
  <conditionalFormatting sqref="C27">
    <cfRule type="expression" dxfId="10" priority="12" stopIfTrue="1">
      <formula>D27=" "</formula>
    </cfRule>
  </conditionalFormatting>
  <conditionalFormatting sqref="C32">
    <cfRule type="expression" dxfId="9" priority="11" stopIfTrue="1">
      <formula>D32=" "</formula>
    </cfRule>
  </conditionalFormatting>
  <conditionalFormatting sqref="C33">
    <cfRule type="expression" dxfId="8" priority="10" stopIfTrue="1">
      <formula>D33=" "</formula>
    </cfRule>
  </conditionalFormatting>
  <conditionalFormatting sqref="C43">
    <cfRule type="expression" dxfId="7" priority="9" stopIfTrue="1">
      <formula>D43=" "</formula>
    </cfRule>
  </conditionalFormatting>
  <conditionalFormatting sqref="G42">
    <cfRule type="expression" dxfId="6" priority="8" stopIfTrue="1">
      <formula>I42=" "</formula>
    </cfRule>
  </conditionalFormatting>
  <conditionalFormatting sqref="D42">
    <cfRule type="expression" dxfId="5" priority="7" stopIfTrue="1">
      <formula>F42=" "</formula>
    </cfRule>
  </conditionalFormatting>
  <conditionalFormatting sqref="G46">
    <cfRule type="expression" dxfId="4" priority="6" stopIfTrue="1">
      <formula>I46=" "</formula>
    </cfRule>
  </conditionalFormatting>
  <conditionalFormatting sqref="D46">
    <cfRule type="expression" dxfId="3" priority="5" stopIfTrue="1">
      <formula>F46=" "</formula>
    </cfRule>
  </conditionalFormatting>
  <conditionalFormatting sqref="D56">
    <cfRule type="expression" dxfId="2" priority="4" stopIfTrue="1">
      <formula>F56=" "</formula>
    </cfRule>
  </conditionalFormatting>
  <conditionalFormatting sqref="G56">
    <cfRule type="expression" dxfId="1" priority="3" stopIfTrue="1">
      <formula>I56=" "</formula>
    </cfRule>
  </conditionalFormatting>
  <conditionalFormatting sqref="G59">
    <cfRule type="expression" dxfId="0" priority="2" stopIfTrue="1">
      <formula>I59=" "</formula>
    </cfRule>
  </conditionalFormatting>
  <printOptions horizontalCentered="1"/>
  <pageMargins left="0.59055118110236227" right="0.39370078740157483" top="0.70866141732283472" bottom="0.59055118110236227" header="0.19685039370078741" footer="0.19685039370078741"/>
  <pageSetup paperSize="9" scale="89" fitToHeight="0" orientation="portrait" r:id="rId1"/>
  <headerFooter alignWithMargins="0"/>
  <rowBreaks count="1" manualBreakCount="1">
    <brk id="59" min="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ORÇ MATERIAIS</vt:lpstr>
      <vt:lpstr>ORÇ SERVIÇOS</vt:lpstr>
      <vt:lpstr>'ORÇ MATERIAIS'!Area_de_impressao</vt:lpstr>
      <vt:lpstr>'ORÇ SERVIÇOS'!Area_de_impressao</vt:lpstr>
      <vt:lpstr>'ORÇ MATERIAIS'!Titulos_de_impressao</vt:lpstr>
      <vt:lpstr>'ORÇ SERVIÇOS'!Titulos_de_impressao</vt:lpstr>
    </vt:vector>
  </TitlesOfParts>
  <Company>Consultoria oper. Sist. Ltda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Geohidro</dc:creator>
  <dc:description>QUANTITATIVO E ORÇAMENTO DA REDE CONVENCIONAL DE</dc:description>
  <cp:lastModifiedBy>Rafael Apoena Marques Trece</cp:lastModifiedBy>
  <cp:lastPrinted>2018-10-04T20:02:15Z</cp:lastPrinted>
  <dcterms:created xsi:type="dcterms:W3CDTF">2002-08-05T13:21:03Z</dcterms:created>
  <dcterms:modified xsi:type="dcterms:W3CDTF">2018-11-22T14:47:10Z</dcterms:modified>
</cp:coreProperties>
</file>